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'DC30'!$A$1:$AA$54</definedName>
    <definedName name="_xlnm.Print_Area" localSheetId="15">'DC31'!$A$1:$AA$54</definedName>
    <definedName name="_xlnm.Print_Area" localSheetId="20">'DC32'!$A$1:$AA$54</definedName>
    <definedName name="_xlnm.Print_Area" localSheetId="1">'MP301'!$A$1:$AA$54</definedName>
    <definedName name="_xlnm.Print_Area" localSheetId="2">'MP302'!$A$1:$AA$54</definedName>
    <definedName name="_xlnm.Print_Area" localSheetId="3">'MP303'!$A$1:$AA$54</definedName>
    <definedName name="_xlnm.Print_Area" localSheetId="4">'MP304'!$A$1:$AA$54</definedName>
    <definedName name="_xlnm.Print_Area" localSheetId="5">'MP305'!$A$1:$AA$54</definedName>
    <definedName name="_xlnm.Print_Area" localSheetId="6">'MP306'!$A$1:$AA$54</definedName>
    <definedName name="_xlnm.Print_Area" localSheetId="7">'MP307'!$A$1:$AA$54</definedName>
    <definedName name="_xlnm.Print_Area" localSheetId="9">'MP311'!$A$1:$AA$54</definedName>
    <definedName name="_xlnm.Print_Area" localSheetId="10">'MP312'!$A$1:$AA$54</definedName>
    <definedName name="_xlnm.Print_Area" localSheetId="11">'MP313'!$A$1:$AA$54</definedName>
    <definedName name="_xlnm.Print_Area" localSheetId="12">'MP314'!$A$1:$AA$54</definedName>
    <definedName name="_xlnm.Print_Area" localSheetId="13">'MP315'!$A$1:$AA$54</definedName>
    <definedName name="_xlnm.Print_Area" localSheetId="14">'MP316'!$A$1:$AA$54</definedName>
    <definedName name="_xlnm.Print_Area" localSheetId="16">'MP321'!$A$1:$AA$54</definedName>
    <definedName name="_xlnm.Print_Area" localSheetId="17">'MP324'!$A$1:$AA$54</definedName>
    <definedName name="_xlnm.Print_Area" localSheetId="18">'MP325'!$A$1:$AA$54</definedName>
    <definedName name="_xlnm.Print_Area" localSheetId="19">'MP326'!$A$1:$AA$54</definedName>
    <definedName name="_xlnm.Print_Area" localSheetId="0">'Summary'!$A$1:$AA$54</definedName>
  </definedNames>
  <calcPr fullCalcOnLoad="1"/>
</workbook>
</file>

<file path=xl/sharedStrings.xml><?xml version="1.0" encoding="utf-8"?>
<sst xmlns="http://schemas.openxmlformats.org/spreadsheetml/2006/main" count="1596" uniqueCount="93">
  <si>
    <t>Mpumalanga: Albert Luthuli(MP301)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</si>
  <si>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</si>
  <si>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</si>
  <si>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</si>
  <si>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</si>
  <si>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</si>
  <si>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</si>
  <si>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</si>
  <si>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</si>
  <si>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</si>
  <si>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</si>
  <si>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</si>
  <si>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</si>
  <si>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</si>
  <si>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</si>
  <si>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</si>
  <si>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</si>
  <si>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</si>
  <si>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</si>
  <si>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</si>
  <si>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</si>
  <si>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</si>
  <si>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</si>
  <si>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</si>
  <si>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</si>
  <si>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</si>
  <si>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</si>
  <si>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</si>
  <si>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</si>
  <si>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</si>
  <si>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</si>
  <si>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</si>
  <si>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</si>
  <si>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</si>
  <si>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</si>
  <si>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</si>
  <si>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</si>
  <si>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</si>
  <si>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</si>
  <si>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</si>
  <si>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</si>
  <si>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</si>
  <si>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</si>
  <si>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</si>
  <si>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</si>
  <si>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</si>
  <si>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</si>
  <si>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</si>
  <si>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</si>
  <si>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</si>
  <si>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</si>
  <si>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</si>
  <si>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</si>
  <si>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</si>
  <si>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</si>
  <si>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</si>
  <si>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</si>
  <si>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</si>
  <si>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</si>
  <si>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</si>
  <si>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</si>
  <si>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</si>
  <si>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</si>
  <si>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</si>
  <si>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</si>
  <si>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</si>
  <si>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</si>
  <si>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</si>
  <si>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</si>
  <si>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Mpumalanga: Msukaligwa(MP302) - Table C6 Quarterly Budget Statement - Financial Position ( All ) for 4th Quarter ended 30 June 2020 (Figures Finalised as at 2020/07/30)</t>
  </si>
  <si>
    <t>Mpumalanga: Mkhondo(MP303) - Table C6 Quarterly Budget Statement - Financial Position ( All ) for 4th Quarter ended 30 June 2020 (Figures Finalised as at 2020/07/30)</t>
  </si>
  <si>
    <t>Mpumalanga: Pixley Ka Seme (MP)(MP304) - Table C6 Quarterly Budget Statement - Financial Position ( All ) for 4th Quarter ended 30 June 2020 (Figures Finalised as at 2020/07/30)</t>
  </si>
  <si>
    <t>Mpumalanga: Lekwa(MP305) - Table C6 Quarterly Budget Statement - Financial Position ( All ) for 4th Quarter ended 30 June 2020 (Figures Finalised as at 2020/07/30)</t>
  </si>
  <si>
    <t>Mpumalanga: Dipaleseng(MP306) - Table C6 Quarterly Budget Statement - Financial Position ( All ) for 4th Quarter ended 30 June 2020 (Figures Finalised as at 2020/07/30)</t>
  </si>
  <si>
    <t>Mpumalanga: Govan Mbeki(MP307) - Table C6 Quarterly Budget Statement - Financial Position ( All ) for 4th Quarter ended 30 June 2020 (Figures Finalised as at 2020/07/30)</t>
  </si>
  <si>
    <t>Mpumalanga: Gert Sibande(DC30) - Table C6 Quarterly Budget Statement - Financial Position ( All ) for 4th Quarter ended 30 June 2020 (Figures Finalised as at 2020/07/30)</t>
  </si>
  <si>
    <t>Mpumalanga: Victor Khanye(MP311) - Table C6 Quarterly Budget Statement - Financial Position ( All ) for 4th Quarter ended 30 June 2020 (Figures Finalised as at 2020/07/30)</t>
  </si>
  <si>
    <t>Mpumalanga: Emalahleni (MP)(MP312) - Table C6 Quarterly Budget Statement - Financial Position ( All ) for 4th Quarter ended 30 June 2020 (Figures Finalised as at 2020/07/30)</t>
  </si>
  <si>
    <t>Mpumalanga: Steve Tshwete(MP313) - Table C6 Quarterly Budget Statement - Financial Position ( All ) for 4th Quarter ended 30 June 2020 (Figures Finalised as at 2020/07/30)</t>
  </si>
  <si>
    <t>Mpumalanga: Emakhazeni(MP314) - Table C6 Quarterly Budget Statement - Financial Position ( All ) for 4th Quarter ended 30 June 2020 (Figures Finalised as at 2020/07/30)</t>
  </si>
  <si>
    <t>Mpumalanga: Thembisile Hani(MP315) - Table C6 Quarterly Budget Statement - Financial Position ( All ) for 4th Quarter ended 30 June 2020 (Figures Finalised as at 2020/07/30)</t>
  </si>
  <si>
    <t>Mpumalanga: Dr J.S. Moroka(MP316) - Table C6 Quarterly Budget Statement - Financial Position ( All ) for 4th Quarter ended 30 June 2020 (Figures Finalised as at 2020/07/30)</t>
  </si>
  <si>
    <t>Mpumalanga: Nkangala(DC31) - Table C6 Quarterly Budget Statement - Financial Position ( All ) for 4th Quarter ended 30 June 2020 (Figures Finalised as at 2020/07/30)</t>
  </si>
  <si>
    <t>Mpumalanga: Thaba Chweu(MP321) - Table C6 Quarterly Budget Statement - Financial Position ( All ) for 4th Quarter ended 30 June 2020 (Figures Finalised as at 2020/07/30)</t>
  </si>
  <si>
    <t>Mpumalanga: Nkomazi(MP324) - Table C6 Quarterly Budget Statement - Financial Position ( All ) for 4th Quarter ended 30 June 2020 (Figures Finalised as at 2020/07/30)</t>
  </si>
  <si>
    <t>Mpumalanga: Bushbuckridge(MP325) - Table C6 Quarterly Budget Statement - Financial Position ( All ) for 4th Quarter ended 30 June 2020 (Figures Finalised as at 2020/07/30)</t>
  </si>
  <si>
    <t>Mpumalanga: City of Mbombela(MP326) - Table C6 Quarterly Budget Statement - Financial Position ( All ) for 4th Quarter ended 30 June 2020 (Figures Finalised as at 2020/07/30)</t>
  </si>
  <si>
    <t>Mpumalanga: Ehlanzeni(DC32)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</si>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</sst>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1274958370</v>
      </c>
      <c r="D6" s="18">
        <v>6362350</v>
      </c>
      <c r="E6" s="19">
        <v>-3214992473</v>
      </c>
      <c r="F6" s="20">
        <v>6247564918</v>
      </c>
      <c r="G6" s="20">
        <v>2694893226</v>
      </c>
      <c r="H6" s="20">
        <v>-592610528</v>
      </c>
      <c r="I6" s="20">
        <v>-84659050</v>
      </c>
      <c r="J6" s="20">
        <v>2017623648</v>
      </c>
      <c r="K6" s="20">
        <v>62787182</v>
      </c>
      <c r="L6" s="20">
        <v>491010095</v>
      </c>
      <c r="M6" s="20">
        <v>-179919476</v>
      </c>
      <c r="N6" s="20">
        <v>373877801</v>
      </c>
      <c r="O6" s="20">
        <v>145460081</v>
      </c>
      <c r="P6" s="20">
        <v>-464813416</v>
      </c>
      <c r="Q6" s="20">
        <v>1037445940</v>
      </c>
      <c r="R6" s="20">
        <v>718092605</v>
      </c>
      <c r="S6" s="20">
        <v>-177145078</v>
      </c>
      <c r="T6" s="20">
        <v>-228089642</v>
      </c>
      <c r="U6" s="20">
        <v>-142967968</v>
      </c>
      <c r="V6" s="20">
        <v>-548202688</v>
      </c>
      <c r="W6" s="20">
        <v>2561391366</v>
      </c>
      <c r="X6" s="20">
        <v>6247564917</v>
      </c>
      <c r="Y6" s="20">
        <v>-3686173551</v>
      </c>
      <c r="Z6" s="21">
        <v>-59</v>
      </c>
      <c r="AA6" s="22">
        <v>6247564918</v>
      </c>
    </row>
    <row r="7" spans="1:27" ht="12.75">
      <c r="A7" s="23" t="s">
        <v>34</v>
      </c>
      <c r="B7" s="17"/>
      <c r="C7" s="18">
        <v>1011020502</v>
      </c>
      <c r="D7" s="18">
        <v>78790250</v>
      </c>
      <c r="E7" s="19">
        <v>22017490</v>
      </c>
      <c r="F7" s="20">
        <v>459199493</v>
      </c>
      <c r="G7" s="20">
        <v>1055725232</v>
      </c>
      <c r="H7" s="20">
        <v>860032102</v>
      </c>
      <c r="I7" s="20">
        <v>-162570976</v>
      </c>
      <c r="J7" s="20">
        <v>1753186358</v>
      </c>
      <c r="K7" s="20">
        <v>-551756511</v>
      </c>
      <c r="L7" s="20">
        <v>-479018369</v>
      </c>
      <c r="M7" s="20">
        <v>186291232</v>
      </c>
      <c r="N7" s="20">
        <v>-844483648</v>
      </c>
      <c r="O7" s="20">
        <v>-239493156</v>
      </c>
      <c r="P7" s="20">
        <v>60091479</v>
      </c>
      <c r="Q7" s="20">
        <v>408940606</v>
      </c>
      <c r="R7" s="20">
        <v>229538929</v>
      </c>
      <c r="S7" s="20">
        <v>-53250735</v>
      </c>
      <c r="T7" s="20">
        <v>21958486</v>
      </c>
      <c r="U7" s="20">
        <v>-525723216</v>
      </c>
      <c r="V7" s="20">
        <v>-557015465</v>
      </c>
      <c r="W7" s="20">
        <v>581226174</v>
      </c>
      <c r="X7" s="20">
        <v>459199493</v>
      </c>
      <c r="Y7" s="20">
        <v>122026681</v>
      </c>
      <c r="Z7" s="21">
        <v>26.57</v>
      </c>
      <c r="AA7" s="22">
        <v>459199493</v>
      </c>
    </row>
    <row r="8" spans="1:27" ht="12.75">
      <c r="A8" s="23" t="s">
        <v>35</v>
      </c>
      <c r="B8" s="17"/>
      <c r="C8" s="18">
        <v>6161855758</v>
      </c>
      <c r="D8" s="18">
        <v>-42658</v>
      </c>
      <c r="E8" s="19">
        <v>6471715533</v>
      </c>
      <c r="F8" s="20">
        <v>5884476221</v>
      </c>
      <c r="G8" s="20">
        <v>4172190326</v>
      </c>
      <c r="H8" s="20">
        <v>318544175</v>
      </c>
      <c r="I8" s="20">
        <v>197529556</v>
      </c>
      <c r="J8" s="20">
        <v>4688264057</v>
      </c>
      <c r="K8" s="20">
        <v>139497803</v>
      </c>
      <c r="L8" s="20">
        <v>206114073</v>
      </c>
      <c r="M8" s="20">
        <v>234895080</v>
      </c>
      <c r="N8" s="20">
        <v>580506956</v>
      </c>
      <c r="O8" s="20">
        <v>158761654</v>
      </c>
      <c r="P8" s="20">
        <v>153173401</v>
      </c>
      <c r="Q8" s="20">
        <v>178794515</v>
      </c>
      <c r="R8" s="20">
        <v>490729570</v>
      </c>
      <c r="S8" s="20">
        <v>418709557</v>
      </c>
      <c r="T8" s="20">
        <v>261549462</v>
      </c>
      <c r="U8" s="20">
        <v>-95730089</v>
      </c>
      <c r="V8" s="20">
        <v>584528930</v>
      </c>
      <c r="W8" s="20">
        <v>6344029513</v>
      </c>
      <c r="X8" s="20">
        <v>5884476221</v>
      </c>
      <c r="Y8" s="20">
        <v>459553292</v>
      </c>
      <c r="Z8" s="21">
        <v>7.81</v>
      </c>
      <c r="AA8" s="22">
        <v>5884476221</v>
      </c>
    </row>
    <row r="9" spans="1:27" ht="12.75">
      <c r="A9" s="23" t="s">
        <v>36</v>
      </c>
      <c r="B9" s="17"/>
      <c r="C9" s="18">
        <v>2480142225</v>
      </c>
      <c r="D9" s="18">
        <v>6846485</v>
      </c>
      <c r="E9" s="19">
        <v>1027337484</v>
      </c>
      <c r="F9" s="20">
        <v>668576337</v>
      </c>
      <c r="G9" s="20">
        <v>1359681642</v>
      </c>
      <c r="H9" s="20">
        <v>-15688873</v>
      </c>
      <c r="I9" s="20">
        <v>107017471</v>
      </c>
      <c r="J9" s="20">
        <v>1451010240</v>
      </c>
      <c r="K9" s="20">
        <v>128236390</v>
      </c>
      <c r="L9" s="20">
        <v>103725114</v>
      </c>
      <c r="M9" s="20">
        <v>70028940</v>
      </c>
      <c r="N9" s="20">
        <v>301990444</v>
      </c>
      <c r="O9" s="20">
        <v>142898038</v>
      </c>
      <c r="P9" s="20">
        <v>147962175</v>
      </c>
      <c r="Q9" s="20">
        <v>155746650</v>
      </c>
      <c r="R9" s="20">
        <v>446606863</v>
      </c>
      <c r="S9" s="20">
        <v>137516645</v>
      </c>
      <c r="T9" s="20">
        <v>99590398</v>
      </c>
      <c r="U9" s="20">
        <v>252731469</v>
      </c>
      <c r="V9" s="20">
        <v>489838512</v>
      </c>
      <c r="W9" s="20">
        <v>2689446059</v>
      </c>
      <c r="X9" s="20">
        <v>668576337</v>
      </c>
      <c r="Y9" s="20">
        <v>2020869722</v>
      </c>
      <c r="Z9" s="21">
        <v>302.26</v>
      </c>
      <c r="AA9" s="22">
        <v>668576337</v>
      </c>
    </row>
    <row r="10" spans="1:27" ht="12.75">
      <c r="A10" s="23" t="s">
        <v>37</v>
      </c>
      <c r="B10" s="17"/>
      <c r="C10" s="18">
        <v>2767823</v>
      </c>
      <c r="D10" s="18">
        <v>2472243</v>
      </c>
      <c r="E10" s="19">
        <v>6077793</v>
      </c>
      <c r="F10" s="20">
        <v>6078816</v>
      </c>
      <c r="G10" s="24">
        <v>1695270</v>
      </c>
      <c r="H10" s="24">
        <v>1064761</v>
      </c>
      <c r="I10" s="24">
        <v>12896</v>
      </c>
      <c r="J10" s="20">
        <v>2772927</v>
      </c>
      <c r="K10" s="24">
        <v>650680</v>
      </c>
      <c r="L10" s="24">
        <v>46466</v>
      </c>
      <c r="M10" s="20">
        <v>-9324</v>
      </c>
      <c r="N10" s="24">
        <v>687822</v>
      </c>
      <c r="O10" s="24">
        <v>42224</v>
      </c>
      <c r="P10" s="24">
        <v>56343</v>
      </c>
      <c r="Q10" s="20">
        <v>337732</v>
      </c>
      <c r="R10" s="24">
        <v>436299</v>
      </c>
      <c r="S10" s="24">
        <v>-979</v>
      </c>
      <c r="T10" s="20">
        <v>-48593</v>
      </c>
      <c r="U10" s="24">
        <v>1352220</v>
      </c>
      <c r="V10" s="24">
        <v>1302648</v>
      </c>
      <c r="W10" s="24">
        <v>5199696</v>
      </c>
      <c r="X10" s="20">
        <v>6078816</v>
      </c>
      <c r="Y10" s="24">
        <v>-879120</v>
      </c>
      <c r="Z10" s="25">
        <v>-14.46</v>
      </c>
      <c r="AA10" s="26">
        <v>6078816</v>
      </c>
    </row>
    <row r="11" spans="1:27" ht="12.75">
      <c r="A11" s="23" t="s">
        <v>38</v>
      </c>
      <c r="B11" s="17"/>
      <c r="C11" s="18">
        <v>434313566</v>
      </c>
      <c r="D11" s="18">
        <v>14672149</v>
      </c>
      <c r="E11" s="19">
        <v>287820251</v>
      </c>
      <c r="F11" s="20">
        <v>278869063</v>
      </c>
      <c r="G11" s="20">
        <v>388703216</v>
      </c>
      <c r="H11" s="20">
        <v>16277094</v>
      </c>
      <c r="I11" s="20">
        <v>8131827</v>
      </c>
      <c r="J11" s="20">
        <v>413112137</v>
      </c>
      <c r="K11" s="20">
        <v>-3642292</v>
      </c>
      <c r="L11" s="20">
        <v>9349683</v>
      </c>
      <c r="M11" s="20">
        <v>17341624</v>
      </c>
      <c r="N11" s="20">
        <v>23049015</v>
      </c>
      <c r="O11" s="20">
        <v>-962157</v>
      </c>
      <c r="P11" s="20">
        <v>5977419</v>
      </c>
      <c r="Q11" s="20">
        <v>14633835</v>
      </c>
      <c r="R11" s="20">
        <v>19649097</v>
      </c>
      <c r="S11" s="20">
        <v>6833058</v>
      </c>
      <c r="T11" s="20">
        <v>5954969</v>
      </c>
      <c r="U11" s="20">
        <v>19152136</v>
      </c>
      <c r="V11" s="20">
        <v>31940163</v>
      </c>
      <c r="W11" s="20">
        <v>487750412</v>
      </c>
      <c r="X11" s="20">
        <v>278869063</v>
      </c>
      <c r="Y11" s="20">
        <v>208881349</v>
      </c>
      <c r="Z11" s="21">
        <v>74.9</v>
      </c>
      <c r="AA11" s="22">
        <v>278869063</v>
      </c>
    </row>
    <row r="12" spans="1:27" ht="12.75">
      <c r="A12" s="27" t="s">
        <v>39</v>
      </c>
      <c r="B12" s="28"/>
      <c r="C12" s="29">
        <f aca="true" t="shared" si="0" ref="C12:Y12">SUM(C6:C11)</f>
        <v>11365058244</v>
      </c>
      <c r="D12" s="29">
        <f>SUM(D6:D11)</f>
        <v>109100819</v>
      </c>
      <c r="E12" s="30">
        <f t="shared" si="0"/>
        <v>4599976078</v>
      </c>
      <c r="F12" s="31">
        <f t="shared" si="0"/>
        <v>13544764848</v>
      </c>
      <c r="G12" s="31">
        <f t="shared" si="0"/>
        <v>9672888912</v>
      </c>
      <c r="H12" s="31">
        <f t="shared" si="0"/>
        <v>587618731</v>
      </c>
      <c r="I12" s="31">
        <f t="shared" si="0"/>
        <v>65461724</v>
      </c>
      <c r="J12" s="31">
        <f t="shared" si="0"/>
        <v>10325969367</v>
      </c>
      <c r="K12" s="31">
        <f t="shared" si="0"/>
        <v>-224226748</v>
      </c>
      <c r="L12" s="31">
        <f t="shared" si="0"/>
        <v>331227062</v>
      </c>
      <c r="M12" s="31">
        <f t="shared" si="0"/>
        <v>328628076</v>
      </c>
      <c r="N12" s="31">
        <f t="shared" si="0"/>
        <v>435628390</v>
      </c>
      <c r="O12" s="31">
        <f t="shared" si="0"/>
        <v>206706684</v>
      </c>
      <c r="P12" s="31">
        <f t="shared" si="0"/>
        <v>-97552599</v>
      </c>
      <c r="Q12" s="31">
        <f t="shared" si="0"/>
        <v>1795899278</v>
      </c>
      <c r="R12" s="31">
        <f t="shared" si="0"/>
        <v>1905053363</v>
      </c>
      <c r="S12" s="31">
        <f t="shared" si="0"/>
        <v>332662468</v>
      </c>
      <c r="T12" s="31">
        <f t="shared" si="0"/>
        <v>160915080</v>
      </c>
      <c r="U12" s="31">
        <f t="shared" si="0"/>
        <v>-491185448</v>
      </c>
      <c r="V12" s="31">
        <f t="shared" si="0"/>
        <v>2392100</v>
      </c>
      <c r="W12" s="31">
        <f t="shared" si="0"/>
        <v>12669043220</v>
      </c>
      <c r="X12" s="31">
        <f t="shared" si="0"/>
        <v>13544764847</v>
      </c>
      <c r="Y12" s="31">
        <f t="shared" si="0"/>
        <v>-875721627</v>
      </c>
      <c r="Z12" s="32">
        <f>+IF(X12&lt;&gt;0,+(Y12/X12)*100,0)</f>
        <v>-6.465388191615314</v>
      </c>
      <c r="AA12" s="33">
        <f>SUM(AA6:AA11)</f>
        <v>13544764848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60309416</v>
      </c>
      <c r="D15" s="18">
        <v>-1</v>
      </c>
      <c r="E15" s="19">
        <v>81042</v>
      </c>
      <c r="F15" s="20">
        <v>297857</v>
      </c>
      <c r="G15" s="20">
        <v>105199126</v>
      </c>
      <c r="H15" s="20">
        <v>-969832</v>
      </c>
      <c r="I15" s="20">
        <v>14859</v>
      </c>
      <c r="J15" s="20">
        <v>104244153</v>
      </c>
      <c r="K15" s="20">
        <v>11814</v>
      </c>
      <c r="L15" s="20">
        <v>-97564</v>
      </c>
      <c r="M15" s="20">
        <v>15342</v>
      </c>
      <c r="N15" s="20">
        <v>-70408</v>
      </c>
      <c r="O15" s="20">
        <v>15507</v>
      </c>
      <c r="P15" s="20"/>
      <c r="Q15" s="20">
        <v>31515</v>
      </c>
      <c r="R15" s="20">
        <v>47022</v>
      </c>
      <c r="S15" s="20">
        <v>16053</v>
      </c>
      <c r="T15" s="20">
        <v>178168</v>
      </c>
      <c r="U15" s="20">
        <v>16455</v>
      </c>
      <c r="V15" s="20">
        <v>210676</v>
      </c>
      <c r="W15" s="20">
        <v>104431443</v>
      </c>
      <c r="X15" s="20">
        <v>297857</v>
      </c>
      <c r="Y15" s="20">
        <v>104133586</v>
      </c>
      <c r="Z15" s="21">
        <v>34960.93</v>
      </c>
      <c r="AA15" s="22">
        <v>297857</v>
      </c>
    </row>
    <row r="16" spans="1:27" ht="12.75">
      <c r="A16" s="23" t="s">
        <v>42</v>
      </c>
      <c r="B16" s="17"/>
      <c r="C16" s="18">
        <v>60020861</v>
      </c>
      <c r="D16" s="18">
        <v>4479350</v>
      </c>
      <c r="E16" s="19">
        <v>9317346</v>
      </c>
      <c r="F16" s="20">
        <v>5363649</v>
      </c>
      <c r="G16" s="24">
        <v>69856916</v>
      </c>
      <c r="H16" s="24">
        <v>151290</v>
      </c>
      <c r="I16" s="24">
        <v>73205</v>
      </c>
      <c r="J16" s="20">
        <v>70081411</v>
      </c>
      <c r="K16" s="24">
        <v>75645</v>
      </c>
      <c r="L16" s="24">
        <v>73205</v>
      </c>
      <c r="M16" s="20">
        <v>75640</v>
      </c>
      <c r="N16" s="24">
        <v>224490</v>
      </c>
      <c r="O16" s="24">
        <v>75645</v>
      </c>
      <c r="P16" s="24">
        <v>70765</v>
      </c>
      <c r="Q16" s="20"/>
      <c r="R16" s="24">
        <v>146410</v>
      </c>
      <c r="S16" s="24">
        <v>151290</v>
      </c>
      <c r="T16" s="20">
        <v>148850</v>
      </c>
      <c r="U16" s="24">
        <v>-501587</v>
      </c>
      <c r="V16" s="24">
        <v>-201447</v>
      </c>
      <c r="W16" s="24">
        <v>70250864</v>
      </c>
      <c r="X16" s="20">
        <v>5363649</v>
      </c>
      <c r="Y16" s="24">
        <v>64887215</v>
      </c>
      <c r="Z16" s="25">
        <v>1209.76</v>
      </c>
      <c r="AA16" s="26">
        <v>5363649</v>
      </c>
    </row>
    <row r="17" spans="1:27" ht="12.75">
      <c r="A17" s="23" t="s">
        <v>43</v>
      </c>
      <c r="B17" s="17"/>
      <c r="C17" s="18">
        <v>2167543552</v>
      </c>
      <c r="D17" s="18"/>
      <c r="E17" s="19">
        <v>1654135326</v>
      </c>
      <c r="F17" s="20">
        <v>2018215797</v>
      </c>
      <c r="G17" s="20">
        <v>1764965715</v>
      </c>
      <c r="H17" s="20">
        <v>298142815</v>
      </c>
      <c r="I17" s="20">
        <v>-528001</v>
      </c>
      <c r="J17" s="20">
        <v>2062580529</v>
      </c>
      <c r="K17" s="20">
        <v>2824483</v>
      </c>
      <c r="L17" s="20">
        <v>-14147801</v>
      </c>
      <c r="M17" s="20">
        <v>-176000</v>
      </c>
      <c r="N17" s="20">
        <v>-11499318</v>
      </c>
      <c r="O17" s="20">
        <v>-176000</v>
      </c>
      <c r="P17" s="20">
        <v>-936130</v>
      </c>
      <c r="Q17" s="20">
        <v>-176000</v>
      </c>
      <c r="R17" s="20">
        <v>-1288130</v>
      </c>
      <c r="S17" s="20">
        <v>-176000</v>
      </c>
      <c r="T17" s="20">
        <v>-3176000</v>
      </c>
      <c r="U17" s="20">
        <v>-176000</v>
      </c>
      <c r="V17" s="20">
        <v>-3528000</v>
      </c>
      <c r="W17" s="20">
        <v>2046265081</v>
      </c>
      <c r="X17" s="20">
        <v>2018215797</v>
      </c>
      <c r="Y17" s="20">
        <v>28049284</v>
      </c>
      <c r="Z17" s="21">
        <v>1.39</v>
      </c>
      <c r="AA17" s="22">
        <v>2018215797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38444728987</v>
      </c>
      <c r="D19" s="18">
        <v>213397233</v>
      </c>
      <c r="E19" s="19">
        <v>25249056002</v>
      </c>
      <c r="F19" s="20">
        <v>41559114079</v>
      </c>
      <c r="G19" s="20">
        <v>31040420180</v>
      </c>
      <c r="H19" s="20">
        <v>49549620</v>
      </c>
      <c r="I19" s="20">
        <v>-32907844</v>
      </c>
      <c r="J19" s="20">
        <v>31057061956</v>
      </c>
      <c r="K19" s="20">
        <v>182708684</v>
      </c>
      <c r="L19" s="20">
        <v>104130077</v>
      </c>
      <c r="M19" s="20">
        <v>110681571</v>
      </c>
      <c r="N19" s="20">
        <v>397520332</v>
      </c>
      <c r="O19" s="20">
        <v>114146918</v>
      </c>
      <c r="P19" s="20">
        <v>39656506</v>
      </c>
      <c r="Q19" s="20">
        <v>220036236</v>
      </c>
      <c r="R19" s="20">
        <v>373839660</v>
      </c>
      <c r="S19" s="20">
        <v>33962100</v>
      </c>
      <c r="T19" s="20">
        <v>99713870</v>
      </c>
      <c r="U19" s="20">
        <v>397205951</v>
      </c>
      <c r="V19" s="20">
        <v>530881921</v>
      </c>
      <c r="W19" s="20">
        <v>32359303869</v>
      </c>
      <c r="X19" s="20">
        <v>41559114079</v>
      </c>
      <c r="Y19" s="20">
        <v>-9199810210</v>
      </c>
      <c r="Z19" s="21">
        <v>-22.14</v>
      </c>
      <c r="AA19" s="22">
        <v>41559114079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54098005</v>
      </c>
      <c r="D21" s="18"/>
      <c r="E21" s="19">
        <v>6684678</v>
      </c>
      <c r="F21" s="20">
        <v>6684678</v>
      </c>
      <c r="G21" s="20">
        <v>51042274</v>
      </c>
      <c r="H21" s="20">
        <v>1889080</v>
      </c>
      <c r="I21" s="20"/>
      <c r="J21" s="20">
        <v>52931354</v>
      </c>
      <c r="K21" s="20"/>
      <c r="L21" s="20"/>
      <c r="M21" s="20"/>
      <c r="N21" s="20"/>
      <c r="O21" s="20"/>
      <c r="P21" s="20"/>
      <c r="Q21" s="20"/>
      <c r="R21" s="20"/>
      <c r="S21" s="20"/>
      <c r="T21" s="20">
        <v>434783</v>
      </c>
      <c r="U21" s="20"/>
      <c r="V21" s="20">
        <v>434783</v>
      </c>
      <c r="W21" s="20">
        <v>53366137</v>
      </c>
      <c r="X21" s="20">
        <v>6684678</v>
      </c>
      <c r="Y21" s="20">
        <v>46681459</v>
      </c>
      <c r="Z21" s="21">
        <v>698.34</v>
      </c>
      <c r="AA21" s="22">
        <v>6684678</v>
      </c>
    </row>
    <row r="22" spans="1:27" ht="12.75">
      <c r="A22" s="23" t="s">
        <v>47</v>
      </c>
      <c r="B22" s="17"/>
      <c r="C22" s="18">
        <v>47288831</v>
      </c>
      <c r="D22" s="18">
        <v>6257411</v>
      </c>
      <c r="E22" s="19">
        <v>82622202</v>
      </c>
      <c r="F22" s="20">
        <v>65744181</v>
      </c>
      <c r="G22" s="20">
        <v>52037373</v>
      </c>
      <c r="H22" s="20">
        <v>-7333691</v>
      </c>
      <c r="I22" s="20">
        <v>-278775</v>
      </c>
      <c r="J22" s="20">
        <v>44424907</v>
      </c>
      <c r="K22" s="20">
        <v>-148748</v>
      </c>
      <c r="L22" s="20">
        <v>87870</v>
      </c>
      <c r="M22" s="20">
        <v>2386112</v>
      </c>
      <c r="N22" s="20">
        <v>2325234</v>
      </c>
      <c r="O22" s="20">
        <v>-149482</v>
      </c>
      <c r="P22" s="20">
        <v>-61758</v>
      </c>
      <c r="Q22" s="20">
        <v>1036637</v>
      </c>
      <c r="R22" s="20">
        <v>825397</v>
      </c>
      <c r="S22" s="20">
        <v>504505</v>
      </c>
      <c r="T22" s="20">
        <v>595841</v>
      </c>
      <c r="U22" s="20">
        <v>6059484</v>
      </c>
      <c r="V22" s="20">
        <v>7159830</v>
      </c>
      <c r="W22" s="20">
        <v>54735368</v>
      </c>
      <c r="X22" s="20">
        <v>65744181</v>
      </c>
      <c r="Y22" s="20">
        <v>-11008813</v>
      </c>
      <c r="Z22" s="21">
        <v>-16.74</v>
      </c>
      <c r="AA22" s="22">
        <v>65744181</v>
      </c>
    </row>
    <row r="23" spans="1:27" ht="12.75">
      <c r="A23" s="23" t="s">
        <v>48</v>
      </c>
      <c r="B23" s="17"/>
      <c r="C23" s="18">
        <v>17917338</v>
      </c>
      <c r="D23" s="18"/>
      <c r="E23" s="19">
        <v>5530869</v>
      </c>
      <c r="F23" s="20">
        <v>19632923</v>
      </c>
      <c r="G23" s="24">
        <v>23803398</v>
      </c>
      <c r="H23" s="24">
        <v>-855510</v>
      </c>
      <c r="I23" s="24"/>
      <c r="J23" s="20">
        <v>22947888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22947888</v>
      </c>
      <c r="X23" s="20">
        <v>19632923</v>
      </c>
      <c r="Y23" s="24">
        <v>3314965</v>
      </c>
      <c r="Z23" s="25">
        <v>16.88</v>
      </c>
      <c r="AA23" s="26">
        <v>19632923</v>
      </c>
    </row>
    <row r="24" spans="1:27" ht="12.75">
      <c r="A24" s="27" t="s">
        <v>49</v>
      </c>
      <c r="B24" s="35"/>
      <c r="C24" s="29">
        <f aca="true" t="shared" si="1" ref="C24:Y24">SUM(C15:C23)</f>
        <v>40851906990</v>
      </c>
      <c r="D24" s="29">
        <f>SUM(D15:D23)</f>
        <v>224133993</v>
      </c>
      <c r="E24" s="36">
        <f t="shared" si="1"/>
        <v>27007427465</v>
      </c>
      <c r="F24" s="37">
        <f t="shared" si="1"/>
        <v>43675053164</v>
      </c>
      <c r="G24" s="37">
        <f t="shared" si="1"/>
        <v>33107324982</v>
      </c>
      <c r="H24" s="37">
        <f t="shared" si="1"/>
        <v>340573772</v>
      </c>
      <c r="I24" s="37">
        <f t="shared" si="1"/>
        <v>-33626556</v>
      </c>
      <c r="J24" s="37">
        <f t="shared" si="1"/>
        <v>33414272198</v>
      </c>
      <c r="K24" s="37">
        <f t="shared" si="1"/>
        <v>185471878</v>
      </c>
      <c r="L24" s="37">
        <f t="shared" si="1"/>
        <v>90045787</v>
      </c>
      <c r="M24" s="37">
        <f t="shared" si="1"/>
        <v>112982665</v>
      </c>
      <c r="N24" s="37">
        <f t="shared" si="1"/>
        <v>388500330</v>
      </c>
      <c r="O24" s="37">
        <f t="shared" si="1"/>
        <v>113912588</v>
      </c>
      <c r="P24" s="37">
        <f t="shared" si="1"/>
        <v>38729383</v>
      </c>
      <c r="Q24" s="37">
        <f t="shared" si="1"/>
        <v>220928388</v>
      </c>
      <c r="R24" s="37">
        <f t="shared" si="1"/>
        <v>373570359</v>
      </c>
      <c r="S24" s="37">
        <f t="shared" si="1"/>
        <v>34457948</v>
      </c>
      <c r="T24" s="37">
        <f t="shared" si="1"/>
        <v>97895512</v>
      </c>
      <c r="U24" s="37">
        <f t="shared" si="1"/>
        <v>402604303</v>
      </c>
      <c r="V24" s="37">
        <f t="shared" si="1"/>
        <v>534957763</v>
      </c>
      <c r="W24" s="37">
        <f t="shared" si="1"/>
        <v>34711300650</v>
      </c>
      <c r="X24" s="37">
        <f t="shared" si="1"/>
        <v>43675053164</v>
      </c>
      <c r="Y24" s="37">
        <f t="shared" si="1"/>
        <v>-8963752514</v>
      </c>
      <c r="Z24" s="38">
        <f>+IF(X24&lt;&gt;0,+(Y24/X24)*100,0)</f>
        <v>-20.523735781937283</v>
      </c>
      <c r="AA24" s="39">
        <f>SUM(AA15:AA23)</f>
        <v>43675053164</v>
      </c>
    </row>
    <row r="25" spans="1:27" ht="12.75">
      <c r="A25" s="27" t="s">
        <v>50</v>
      </c>
      <c r="B25" s="28"/>
      <c r="C25" s="29">
        <f aca="true" t="shared" si="2" ref="C25:Y25">+C12+C24</f>
        <v>52216965234</v>
      </c>
      <c r="D25" s="29">
        <f>+D12+D24</f>
        <v>333234812</v>
      </c>
      <c r="E25" s="30">
        <f t="shared" si="2"/>
        <v>31607403543</v>
      </c>
      <c r="F25" s="31">
        <f t="shared" si="2"/>
        <v>57219818012</v>
      </c>
      <c r="G25" s="31">
        <f t="shared" si="2"/>
        <v>42780213894</v>
      </c>
      <c r="H25" s="31">
        <f t="shared" si="2"/>
        <v>928192503</v>
      </c>
      <c r="I25" s="31">
        <f t="shared" si="2"/>
        <v>31835168</v>
      </c>
      <c r="J25" s="31">
        <f t="shared" si="2"/>
        <v>43740241565</v>
      </c>
      <c r="K25" s="31">
        <f t="shared" si="2"/>
        <v>-38754870</v>
      </c>
      <c r="L25" s="31">
        <f t="shared" si="2"/>
        <v>421272849</v>
      </c>
      <c r="M25" s="31">
        <f t="shared" si="2"/>
        <v>441610741</v>
      </c>
      <c r="N25" s="31">
        <f t="shared" si="2"/>
        <v>824128720</v>
      </c>
      <c r="O25" s="31">
        <f t="shared" si="2"/>
        <v>320619272</v>
      </c>
      <c r="P25" s="31">
        <f t="shared" si="2"/>
        <v>-58823216</v>
      </c>
      <c r="Q25" s="31">
        <f t="shared" si="2"/>
        <v>2016827666</v>
      </c>
      <c r="R25" s="31">
        <f t="shared" si="2"/>
        <v>2278623722</v>
      </c>
      <c r="S25" s="31">
        <f t="shared" si="2"/>
        <v>367120416</v>
      </c>
      <c r="T25" s="31">
        <f t="shared" si="2"/>
        <v>258810592</v>
      </c>
      <c r="U25" s="31">
        <f t="shared" si="2"/>
        <v>-88581145</v>
      </c>
      <c r="V25" s="31">
        <f t="shared" si="2"/>
        <v>537349863</v>
      </c>
      <c r="W25" s="31">
        <f t="shared" si="2"/>
        <v>47380343870</v>
      </c>
      <c r="X25" s="31">
        <f t="shared" si="2"/>
        <v>57219818011</v>
      </c>
      <c r="Y25" s="31">
        <f t="shared" si="2"/>
        <v>-9839474141</v>
      </c>
      <c r="Z25" s="32">
        <f>+IF(X25&lt;&gt;0,+(Y25/X25)*100,0)</f>
        <v>-17.19592002041749</v>
      </c>
      <c r="AA25" s="33">
        <f>+AA12+AA24</f>
        <v>57219818012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120068453</v>
      </c>
      <c r="D30" s="18">
        <v>7475200</v>
      </c>
      <c r="E30" s="19">
        <v>54755108</v>
      </c>
      <c r="F30" s="20">
        <v>65378781</v>
      </c>
      <c r="G30" s="20">
        <v>105916965</v>
      </c>
      <c r="H30" s="20">
        <v>-6952090</v>
      </c>
      <c r="I30" s="20">
        <v>-1583783</v>
      </c>
      <c r="J30" s="20">
        <v>97381092</v>
      </c>
      <c r="K30" s="20">
        <v>-85031</v>
      </c>
      <c r="L30" s="20">
        <v>-39430</v>
      </c>
      <c r="M30" s="20">
        <v>-15039814</v>
      </c>
      <c r="N30" s="20">
        <v>-15164275</v>
      </c>
      <c r="O30" s="20">
        <v>-1512967</v>
      </c>
      <c r="P30" s="20">
        <v>-40585</v>
      </c>
      <c r="Q30" s="20"/>
      <c r="R30" s="20">
        <v>-1553552</v>
      </c>
      <c r="S30" s="20"/>
      <c r="T30" s="20">
        <v>-210525</v>
      </c>
      <c r="U30" s="20">
        <v>-8587753</v>
      </c>
      <c r="V30" s="20">
        <v>-8798278</v>
      </c>
      <c r="W30" s="20">
        <v>71864987</v>
      </c>
      <c r="X30" s="20">
        <v>65378781</v>
      </c>
      <c r="Y30" s="20">
        <v>6486206</v>
      </c>
      <c r="Z30" s="21">
        <v>9.92</v>
      </c>
      <c r="AA30" s="22">
        <v>65378781</v>
      </c>
    </row>
    <row r="31" spans="1:27" ht="12.75">
      <c r="A31" s="23" t="s">
        <v>55</v>
      </c>
      <c r="B31" s="17"/>
      <c r="C31" s="18">
        <v>260984789</v>
      </c>
      <c r="D31" s="18"/>
      <c r="E31" s="19">
        <v>197714345</v>
      </c>
      <c r="F31" s="20">
        <v>284892449</v>
      </c>
      <c r="G31" s="20">
        <v>175920006</v>
      </c>
      <c r="H31" s="20">
        <v>581096</v>
      </c>
      <c r="I31" s="20">
        <v>998667</v>
      </c>
      <c r="J31" s="20">
        <v>177499769</v>
      </c>
      <c r="K31" s="20">
        <v>14752</v>
      </c>
      <c r="L31" s="20">
        <v>1280815</v>
      </c>
      <c r="M31" s="20">
        <v>34295</v>
      </c>
      <c r="N31" s="20">
        <v>1329862</v>
      </c>
      <c r="O31" s="20">
        <v>3121015</v>
      </c>
      <c r="P31" s="20">
        <v>231041</v>
      </c>
      <c r="Q31" s="20">
        <v>615403</v>
      </c>
      <c r="R31" s="20">
        <v>3967459</v>
      </c>
      <c r="S31" s="20">
        <v>453207</v>
      </c>
      <c r="T31" s="20">
        <v>544453</v>
      </c>
      <c r="U31" s="20">
        <v>663490</v>
      </c>
      <c r="V31" s="20">
        <v>1661150</v>
      </c>
      <c r="W31" s="20">
        <v>184458240</v>
      </c>
      <c r="X31" s="20">
        <v>284892449</v>
      </c>
      <c r="Y31" s="20">
        <v>-100434209</v>
      </c>
      <c r="Z31" s="21">
        <v>-35.25</v>
      </c>
      <c r="AA31" s="22">
        <v>284892449</v>
      </c>
    </row>
    <row r="32" spans="1:27" ht="12.75">
      <c r="A32" s="23" t="s">
        <v>56</v>
      </c>
      <c r="B32" s="17"/>
      <c r="C32" s="18">
        <v>12765855043</v>
      </c>
      <c r="D32" s="18">
        <v>10458280</v>
      </c>
      <c r="E32" s="19">
        <v>8173951783</v>
      </c>
      <c r="F32" s="20">
        <v>7728053202</v>
      </c>
      <c r="G32" s="20">
        <v>10828355113</v>
      </c>
      <c r="H32" s="20">
        <v>632911768</v>
      </c>
      <c r="I32" s="20">
        <v>432509766</v>
      </c>
      <c r="J32" s="20">
        <v>11893776647</v>
      </c>
      <c r="K32" s="20">
        <v>155562450</v>
      </c>
      <c r="L32" s="20">
        <v>420704896</v>
      </c>
      <c r="M32" s="20">
        <v>-276277995</v>
      </c>
      <c r="N32" s="20">
        <v>299989351</v>
      </c>
      <c r="O32" s="20">
        <v>280818574</v>
      </c>
      <c r="P32" s="20">
        <v>277458159</v>
      </c>
      <c r="Q32" s="20">
        <v>743416563</v>
      </c>
      <c r="R32" s="20">
        <v>1301693296</v>
      </c>
      <c r="S32" s="20">
        <v>1096694217</v>
      </c>
      <c r="T32" s="20">
        <v>678577004</v>
      </c>
      <c r="U32" s="20">
        <v>103401084</v>
      </c>
      <c r="V32" s="20">
        <v>1878672305</v>
      </c>
      <c r="W32" s="20">
        <v>15374131599</v>
      </c>
      <c r="X32" s="20">
        <v>7728053202</v>
      </c>
      <c r="Y32" s="20">
        <v>7646078397</v>
      </c>
      <c r="Z32" s="21">
        <v>98.94</v>
      </c>
      <c r="AA32" s="22">
        <v>7728053202</v>
      </c>
    </row>
    <row r="33" spans="1:27" ht="12.75">
      <c r="A33" s="23" t="s">
        <v>57</v>
      </c>
      <c r="B33" s="17"/>
      <c r="C33" s="18">
        <v>1321396447</v>
      </c>
      <c r="D33" s="18">
        <v>37352897</v>
      </c>
      <c r="E33" s="19">
        <v>712189428</v>
      </c>
      <c r="F33" s="20">
        <v>793793792</v>
      </c>
      <c r="G33" s="20">
        <v>790566947</v>
      </c>
      <c r="H33" s="20">
        <v>11524024</v>
      </c>
      <c r="I33" s="20">
        <v>-647758</v>
      </c>
      <c r="J33" s="20">
        <v>801443213</v>
      </c>
      <c r="K33" s="20">
        <v>71230</v>
      </c>
      <c r="L33" s="20">
        <v>64379</v>
      </c>
      <c r="M33" s="20">
        <v>75904</v>
      </c>
      <c r="N33" s="20">
        <v>211513</v>
      </c>
      <c r="O33" s="20">
        <v>23620</v>
      </c>
      <c r="P33" s="20">
        <v>-49934</v>
      </c>
      <c r="Q33" s="20">
        <v>-10301</v>
      </c>
      <c r="R33" s="20">
        <v>-36615</v>
      </c>
      <c r="S33" s="20">
        <v>55115</v>
      </c>
      <c r="T33" s="20">
        <v>5124</v>
      </c>
      <c r="U33" s="20">
        <v>11290</v>
      </c>
      <c r="V33" s="20">
        <v>71529</v>
      </c>
      <c r="W33" s="20">
        <v>801689640</v>
      </c>
      <c r="X33" s="20">
        <v>793793792</v>
      </c>
      <c r="Y33" s="20">
        <v>7895848</v>
      </c>
      <c r="Z33" s="21">
        <v>0.99</v>
      </c>
      <c r="AA33" s="22">
        <v>793793792</v>
      </c>
    </row>
    <row r="34" spans="1:27" ht="12.75">
      <c r="A34" s="27" t="s">
        <v>58</v>
      </c>
      <c r="B34" s="28"/>
      <c r="C34" s="29">
        <f aca="true" t="shared" si="3" ref="C34:Y34">SUM(C29:C33)</f>
        <v>14468304732</v>
      </c>
      <c r="D34" s="29">
        <f>SUM(D29:D33)</f>
        <v>55286377</v>
      </c>
      <c r="E34" s="30">
        <f t="shared" si="3"/>
        <v>9138610664</v>
      </c>
      <c r="F34" s="31">
        <f t="shared" si="3"/>
        <v>8872118224</v>
      </c>
      <c r="G34" s="31">
        <f t="shared" si="3"/>
        <v>11900759031</v>
      </c>
      <c r="H34" s="31">
        <f t="shared" si="3"/>
        <v>638064798</v>
      </c>
      <c r="I34" s="31">
        <f t="shared" si="3"/>
        <v>431276892</v>
      </c>
      <c r="J34" s="31">
        <f t="shared" si="3"/>
        <v>12970100721</v>
      </c>
      <c r="K34" s="31">
        <f t="shared" si="3"/>
        <v>155563401</v>
      </c>
      <c r="L34" s="31">
        <f t="shared" si="3"/>
        <v>422010660</v>
      </c>
      <c r="M34" s="31">
        <f t="shared" si="3"/>
        <v>-291207610</v>
      </c>
      <c r="N34" s="31">
        <f t="shared" si="3"/>
        <v>286366451</v>
      </c>
      <c r="O34" s="31">
        <f t="shared" si="3"/>
        <v>282450242</v>
      </c>
      <c r="P34" s="31">
        <f t="shared" si="3"/>
        <v>277598681</v>
      </c>
      <c r="Q34" s="31">
        <f t="shared" si="3"/>
        <v>744021665</v>
      </c>
      <c r="R34" s="31">
        <f t="shared" si="3"/>
        <v>1304070588</v>
      </c>
      <c r="S34" s="31">
        <f t="shared" si="3"/>
        <v>1097202539</v>
      </c>
      <c r="T34" s="31">
        <f t="shared" si="3"/>
        <v>678916056</v>
      </c>
      <c r="U34" s="31">
        <f t="shared" si="3"/>
        <v>95488111</v>
      </c>
      <c r="V34" s="31">
        <f t="shared" si="3"/>
        <v>1871606706</v>
      </c>
      <c r="W34" s="31">
        <f t="shared" si="3"/>
        <v>16432144466</v>
      </c>
      <c r="X34" s="31">
        <f t="shared" si="3"/>
        <v>8872118224</v>
      </c>
      <c r="Y34" s="31">
        <f t="shared" si="3"/>
        <v>7560026242</v>
      </c>
      <c r="Z34" s="32">
        <f>+IF(X34&lt;&gt;0,+(Y34/X34)*100,0)</f>
        <v>85.21106291786492</v>
      </c>
      <c r="AA34" s="33">
        <f>SUM(AA29:AA33)</f>
        <v>8872118224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718724894</v>
      </c>
      <c r="D37" s="18">
        <v>117020584</v>
      </c>
      <c r="E37" s="19">
        <v>374470783</v>
      </c>
      <c r="F37" s="20">
        <v>890710203</v>
      </c>
      <c r="G37" s="20">
        <v>602583542</v>
      </c>
      <c r="H37" s="20">
        <v>52473633</v>
      </c>
      <c r="I37" s="20">
        <v>-1090320</v>
      </c>
      <c r="J37" s="20">
        <v>653966855</v>
      </c>
      <c r="K37" s="20">
        <v>-1174245</v>
      </c>
      <c r="L37" s="20">
        <v>-1605</v>
      </c>
      <c r="M37" s="20">
        <v>-33561859</v>
      </c>
      <c r="N37" s="20">
        <v>-34737709</v>
      </c>
      <c r="O37" s="20">
        <v>-773016</v>
      </c>
      <c r="P37" s="20">
        <v>15783931</v>
      </c>
      <c r="Q37" s="20">
        <v>12745</v>
      </c>
      <c r="R37" s="20">
        <v>15023660</v>
      </c>
      <c r="S37" s="20">
        <v>-1327079</v>
      </c>
      <c r="T37" s="20">
        <v>-3361316</v>
      </c>
      <c r="U37" s="20">
        <v>-21378611</v>
      </c>
      <c r="V37" s="20">
        <v>-26067006</v>
      </c>
      <c r="W37" s="20">
        <v>608185800</v>
      </c>
      <c r="X37" s="20">
        <v>890710203</v>
      </c>
      <c r="Y37" s="20">
        <v>-282524403</v>
      </c>
      <c r="Z37" s="21">
        <v>-31.72</v>
      </c>
      <c r="AA37" s="22">
        <v>890710203</v>
      </c>
    </row>
    <row r="38" spans="1:27" ht="12.75">
      <c r="A38" s="23" t="s">
        <v>57</v>
      </c>
      <c r="B38" s="17"/>
      <c r="C38" s="18">
        <v>934253413</v>
      </c>
      <c r="D38" s="18"/>
      <c r="E38" s="19">
        <v>485829437</v>
      </c>
      <c r="F38" s="20">
        <v>2234682081</v>
      </c>
      <c r="G38" s="20">
        <v>992774009</v>
      </c>
      <c r="H38" s="20">
        <v>119111296</v>
      </c>
      <c r="I38" s="20">
        <v>9428580</v>
      </c>
      <c r="J38" s="20">
        <v>1121313885</v>
      </c>
      <c r="K38" s="20">
        <v>-3723342</v>
      </c>
      <c r="L38" s="20">
        <v>-718954</v>
      </c>
      <c r="M38" s="20">
        <v>-1234840</v>
      </c>
      <c r="N38" s="20">
        <v>-5677136</v>
      </c>
      <c r="O38" s="20">
        <v>-3758889</v>
      </c>
      <c r="P38" s="20">
        <v>-922546</v>
      </c>
      <c r="Q38" s="20">
        <v>-754994</v>
      </c>
      <c r="R38" s="20">
        <v>-5436429</v>
      </c>
      <c r="S38" s="20">
        <v>341120</v>
      </c>
      <c r="T38" s="20">
        <v>36164423</v>
      </c>
      <c r="U38" s="20">
        <v>-2236323</v>
      </c>
      <c r="V38" s="20">
        <v>34269220</v>
      </c>
      <c r="W38" s="20">
        <v>1144469540</v>
      </c>
      <c r="X38" s="20">
        <v>2234682081</v>
      </c>
      <c r="Y38" s="20">
        <v>-1090212541</v>
      </c>
      <c r="Z38" s="21">
        <v>-48.79</v>
      </c>
      <c r="AA38" s="22">
        <v>2234682081</v>
      </c>
    </row>
    <row r="39" spans="1:27" ht="12.75">
      <c r="A39" s="27" t="s">
        <v>61</v>
      </c>
      <c r="B39" s="35"/>
      <c r="C39" s="29">
        <f aca="true" t="shared" si="4" ref="C39:Y39">SUM(C37:C38)</f>
        <v>1652978307</v>
      </c>
      <c r="D39" s="29">
        <f>SUM(D37:D38)</f>
        <v>117020584</v>
      </c>
      <c r="E39" s="36">
        <f t="shared" si="4"/>
        <v>860300220</v>
      </c>
      <c r="F39" s="37">
        <f t="shared" si="4"/>
        <v>3125392284</v>
      </c>
      <c r="G39" s="37">
        <f t="shared" si="4"/>
        <v>1595357551</v>
      </c>
      <c r="H39" s="37">
        <f t="shared" si="4"/>
        <v>171584929</v>
      </c>
      <c r="I39" s="37">
        <f t="shared" si="4"/>
        <v>8338260</v>
      </c>
      <c r="J39" s="37">
        <f t="shared" si="4"/>
        <v>1775280740</v>
      </c>
      <c r="K39" s="37">
        <f t="shared" si="4"/>
        <v>-4897587</v>
      </c>
      <c r="L39" s="37">
        <f t="shared" si="4"/>
        <v>-720559</v>
      </c>
      <c r="M39" s="37">
        <f t="shared" si="4"/>
        <v>-34796699</v>
      </c>
      <c r="N39" s="37">
        <f t="shared" si="4"/>
        <v>-40414845</v>
      </c>
      <c r="O39" s="37">
        <f t="shared" si="4"/>
        <v>-4531905</v>
      </c>
      <c r="P39" s="37">
        <f t="shared" si="4"/>
        <v>14861385</v>
      </c>
      <c r="Q39" s="37">
        <f t="shared" si="4"/>
        <v>-742249</v>
      </c>
      <c r="R39" s="37">
        <f t="shared" si="4"/>
        <v>9587231</v>
      </c>
      <c r="S39" s="37">
        <f t="shared" si="4"/>
        <v>-985959</v>
      </c>
      <c r="T39" s="37">
        <f t="shared" si="4"/>
        <v>32803107</v>
      </c>
      <c r="U39" s="37">
        <f t="shared" si="4"/>
        <v>-23614934</v>
      </c>
      <c r="V39" s="37">
        <f t="shared" si="4"/>
        <v>8202214</v>
      </c>
      <c r="W39" s="37">
        <f t="shared" si="4"/>
        <v>1752655340</v>
      </c>
      <c r="X39" s="37">
        <f t="shared" si="4"/>
        <v>3125392284</v>
      </c>
      <c r="Y39" s="37">
        <f t="shared" si="4"/>
        <v>-1372736944</v>
      </c>
      <c r="Z39" s="38">
        <f>+IF(X39&lt;&gt;0,+(Y39/X39)*100,0)</f>
        <v>-43.9220686320732</v>
      </c>
      <c r="AA39" s="39">
        <f>SUM(AA37:AA38)</f>
        <v>3125392284</v>
      </c>
    </row>
    <row r="40" spans="1:27" ht="12.75">
      <c r="A40" s="27" t="s">
        <v>62</v>
      </c>
      <c r="B40" s="28"/>
      <c r="C40" s="29">
        <f aca="true" t="shared" si="5" ref="C40:Y40">+C34+C39</f>
        <v>16121283039</v>
      </c>
      <c r="D40" s="29">
        <f>+D34+D39</f>
        <v>172306961</v>
      </c>
      <c r="E40" s="30">
        <f t="shared" si="5"/>
        <v>9998910884</v>
      </c>
      <c r="F40" s="31">
        <f t="shared" si="5"/>
        <v>11997510508</v>
      </c>
      <c r="G40" s="31">
        <f t="shared" si="5"/>
        <v>13496116582</v>
      </c>
      <c r="H40" s="31">
        <f t="shared" si="5"/>
        <v>809649727</v>
      </c>
      <c r="I40" s="31">
        <f t="shared" si="5"/>
        <v>439615152</v>
      </c>
      <c r="J40" s="31">
        <f t="shared" si="5"/>
        <v>14745381461</v>
      </c>
      <c r="K40" s="31">
        <f t="shared" si="5"/>
        <v>150665814</v>
      </c>
      <c r="L40" s="31">
        <f t="shared" si="5"/>
        <v>421290101</v>
      </c>
      <c r="M40" s="31">
        <f t="shared" si="5"/>
        <v>-326004309</v>
      </c>
      <c r="N40" s="31">
        <f t="shared" si="5"/>
        <v>245951606</v>
      </c>
      <c r="O40" s="31">
        <f t="shared" si="5"/>
        <v>277918337</v>
      </c>
      <c r="P40" s="31">
        <f t="shared" si="5"/>
        <v>292460066</v>
      </c>
      <c r="Q40" s="31">
        <f t="shared" si="5"/>
        <v>743279416</v>
      </c>
      <c r="R40" s="31">
        <f t="shared" si="5"/>
        <v>1313657819</v>
      </c>
      <c r="S40" s="31">
        <f t="shared" si="5"/>
        <v>1096216580</v>
      </c>
      <c r="T40" s="31">
        <f t="shared" si="5"/>
        <v>711719163</v>
      </c>
      <c r="U40" s="31">
        <f t="shared" si="5"/>
        <v>71873177</v>
      </c>
      <c r="V40" s="31">
        <f t="shared" si="5"/>
        <v>1879808920</v>
      </c>
      <c r="W40" s="31">
        <f t="shared" si="5"/>
        <v>18184799806</v>
      </c>
      <c r="X40" s="31">
        <f t="shared" si="5"/>
        <v>11997510508</v>
      </c>
      <c r="Y40" s="31">
        <f t="shared" si="5"/>
        <v>6187289298</v>
      </c>
      <c r="Z40" s="32">
        <f>+IF(X40&lt;&gt;0,+(Y40/X40)*100,0)</f>
        <v>51.571443041239974</v>
      </c>
      <c r="AA40" s="33">
        <f>+AA34+AA39</f>
        <v>11997510508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36095682195</v>
      </c>
      <c r="D42" s="43">
        <f>+D25-D40</f>
        <v>160927851</v>
      </c>
      <c r="E42" s="44">
        <f t="shared" si="6"/>
        <v>21608492659</v>
      </c>
      <c r="F42" s="45">
        <f t="shared" si="6"/>
        <v>45222307504</v>
      </c>
      <c r="G42" s="45">
        <f t="shared" si="6"/>
        <v>29284097312</v>
      </c>
      <c r="H42" s="45">
        <f t="shared" si="6"/>
        <v>118542776</v>
      </c>
      <c r="I42" s="45">
        <f t="shared" si="6"/>
        <v>-407779984</v>
      </c>
      <c r="J42" s="45">
        <f t="shared" si="6"/>
        <v>28994860104</v>
      </c>
      <c r="K42" s="45">
        <f t="shared" si="6"/>
        <v>-189420684</v>
      </c>
      <c r="L42" s="45">
        <f t="shared" si="6"/>
        <v>-17252</v>
      </c>
      <c r="M42" s="45">
        <f t="shared" si="6"/>
        <v>767615050</v>
      </c>
      <c r="N42" s="45">
        <f t="shared" si="6"/>
        <v>578177114</v>
      </c>
      <c r="O42" s="45">
        <f t="shared" si="6"/>
        <v>42700935</v>
      </c>
      <c r="P42" s="45">
        <f t="shared" si="6"/>
        <v>-351283282</v>
      </c>
      <c r="Q42" s="45">
        <f t="shared" si="6"/>
        <v>1273548250</v>
      </c>
      <c r="R42" s="45">
        <f t="shared" si="6"/>
        <v>964965903</v>
      </c>
      <c r="S42" s="45">
        <f t="shared" si="6"/>
        <v>-729096164</v>
      </c>
      <c r="T42" s="45">
        <f t="shared" si="6"/>
        <v>-452908571</v>
      </c>
      <c r="U42" s="45">
        <f t="shared" si="6"/>
        <v>-160454322</v>
      </c>
      <c r="V42" s="45">
        <f t="shared" si="6"/>
        <v>-1342459057</v>
      </c>
      <c r="W42" s="45">
        <f t="shared" si="6"/>
        <v>29195544064</v>
      </c>
      <c r="X42" s="45">
        <f t="shared" si="6"/>
        <v>45222307503</v>
      </c>
      <c r="Y42" s="45">
        <f t="shared" si="6"/>
        <v>-16026763439</v>
      </c>
      <c r="Z42" s="46">
        <f>+IF(X42&lt;&gt;0,+(Y42/X42)*100,0)</f>
        <v>-35.43995059946201</v>
      </c>
      <c r="AA42" s="47">
        <f>+AA25-AA40</f>
        <v>45222307504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34095397377</v>
      </c>
      <c r="D45" s="18">
        <v>178286748</v>
      </c>
      <c r="E45" s="19">
        <v>20671727543</v>
      </c>
      <c r="F45" s="20">
        <v>35021531686</v>
      </c>
      <c r="G45" s="20">
        <v>25984241647</v>
      </c>
      <c r="H45" s="20">
        <v>-37636850</v>
      </c>
      <c r="I45" s="20">
        <v>-241212005</v>
      </c>
      <c r="J45" s="20">
        <v>25705392792</v>
      </c>
      <c r="K45" s="20">
        <v>-33599390</v>
      </c>
      <c r="L45" s="20">
        <v>-31225666</v>
      </c>
      <c r="M45" s="20">
        <v>312254470</v>
      </c>
      <c r="N45" s="20">
        <v>247429414</v>
      </c>
      <c r="O45" s="20">
        <v>-59314762</v>
      </c>
      <c r="P45" s="20">
        <v>-112616707</v>
      </c>
      <c r="Q45" s="20">
        <v>348468278</v>
      </c>
      <c r="R45" s="20">
        <v>176536809</v>
      </c>
      <c r="S45" s="20">
        <v>-529231225</v>
      </c>
      <c r="T45" s="20">
        <v>-200425282</v>
      </c>
      <c r="U45" s="20">
        <v>-355044056</v>
      </c>
      <c r="V45" s="20">
        <v>-1084700563</v>
      </c>
      <c r="W45" s="20">
        <v>25044658452</v>
      </c>
      <c r="X45" s="20">
        <v>35021531686</v>
      </c>
      <c r="Y45" s="20">
        <v>-9976873234</v>
      </c>
      <c r="Z45" s="48">
        <v>-28.49</v>
      </c>
      <c r="AA45" s="22">
        <v>35021531686</v>
      </c>
    </row>
    <row r="46" spans="1:27" ht="12.75">
      <c r="A46" s="23" t="s">
        <v>67</v>
      </c>
      <c r="B46" s="17"/>
      <c r="C46" s="18">
        <v>1971076786</v>
      </c>
      <c r="D46" s="18"/>
      <c r="E46" s="19">
        <v>92000463</v>
      </c>
      <c r="F46" s="20">
        <v>9883818434</v>
      </c>
      <c r="G46" s="20">
        <v>1971076786</v>
      </c>
      <c r="H46" s="20"/>
      <c r="I46" s="20"/>
      <c r="J46" s="20">
        <v>1971076786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1971076786</v>
      </c>
      <c r="X46" s="20">
        <v>9883818434</v>
      </c>
      <c r="Y46" s="20">
        <v>-7912741648</v>
      </c>
      <c r="Z46" s="48">
        <v>-80.06</v>
      </c>
      <c r="AA46" s="22">
        <v>9883818434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36066474163</v>
      </c>
      <c r="D48" s="51">
        <f>SUM(D45:D47)</f>
        <v>178286748</v>
      </c>
      <c r="E48" s="52">
        <f t="shared" si="7"/>
        <v>20763728006</v>
      </c>
      <c r="F48" s="53">
        <f t="shared" si="7"/>
        <v>44905350120</v>
      </c>
      <c r="G48" s="53">
        <f t="shared" si="7"/>
        <v>27955318433</v>
      </c>
      <c r="H48" s="53">
        <f t="shared" si="7"/>
        <v>-37636850</v>
      </c>
      <c r="I48" s="53">
        <f t="shared" si="7"/>
        <v>-241212005</v>
      </c>
      <c r="J48" s="53">
        <f t="shared" si="7"/>
        <v>27676469578</v>
      </c>
      <c r="K48" s="53">
        <f t="shared" si="7"/>
        <v>-33599390</v>
      </c>
      <c r="L48" s="53">
        <f t="shared" si="7"/>
        <v>-31225666</v>
      </c>
      <c r="M48" s="53">
        <f t="shared" si="7"/>
        <v>312254470</v>
      </c>
      <c r="N48" s="53">
        <f t="shared" si="7"/>
        <v>247429414</v>
      </c>
      <c r="O48" s="53">
        <f t="shared" si="7"/>
        <v>-59314762</v>
      </c>
      <c r="P48" s="53">
        <f t="shared" si="7"/>
        <v>-112616707</v>
      </c>
      <c r="Q48" s="53">
        <f t="shared" si="7"/>
        <v>348468278</v>
      </c>
      <c r="R48" s="53">
        <f t="shared" si="7"/>
        <v>176536809</v>
      </c>
      <c r="S48" s="53">
        <f t="shared" si="7"/>
        <v>-529231225</v>
      </c>
      <c r="T48" s="53">
        <f t="shared" si="7"/>
        <v>-200425282</v>
      </c>
      <c r="U48" s="53">
        <f t="shared" si="7"/>
        <v>-355044056</v>
      </c>
      <c r="V48" s="53">
        <f t="shared" si="7"/>
        <v>-1084700563</v>
      </c>
      <c r="W48" s="53">
        <f t="shared" si="7"/>
        <v>27015735238</v>
      </c>
      <c r="X48" s="53">
        <f t="shared" si="7"/>
        <v>44905350120</v>
      </c>
      <c r="Y48" s="53">
        <f t="shared" si="7"/>
        <v>-17889614882</v>
      </c>
      <c r="Z48" s="54">
        <f>+IF(X48&lt;&gt;0,+(Y48/X48)*100,0)</f>
        <v>-39.838493262370314</v>
      </c>
      <c r="AA48" s="55">
        <f>SUM(AA45:AA47)</f>
        <v>44905350120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-21818325</v>
      </c>
      <c r="D6" s="18"/>
      <c r="E6" s="19">
        <v>-1590356868</v>
      </c>
      <c r="F6" s="20">
        <v>-70018608</v>
      </c>
      <c r="G6" s="20">
        <v>-28789874</v>
      </c>
      <c r="H6" s="20">
        <v>-4082365</v>
      </c>
      <c r="I6" s="20">
        <v>3143685</v>
      </c>
      <c r="J6" s="20">
        <v>-29728554</v>
      </c>
      <c r="K6" s="20">
        <v>4183598</v>
      </c>
      <c r="L6" s="20">
        <v>19178693</v>
      </c>
      <c r="M6" s="20">
        <v>-32842487</v>
      </c>
      <c r="N6" s="20">
        <v>-9480196</v>
      </c>
      <c r="O6" s="20">
        <v>-24914207</v>
      </c>
      <c r="P6" s="20">
        <v>65036178</v>
      </c>
      <c r="Q6" s="20">
        <v>-27941286</v>
      </c>
      <c r="R6" s="20">
        <v>12180685</v>
      </c>
      <c r="S6" s="20">
        <v>9446605</v>
      </c>
      <c r="T6" s="20">
        <v>32716979</v>
      </c>
      <c r="U6" s="20"/>
      <c r="V6" s="20">
        <v>42163584</v>
      </c>
      <c r="W6" s="20">
        <v>15135519</v>
      </c>
      <c r="X6" s="20">
        <v>-70018608</v>
      </c>
      <c r="Y6" s="20">
        <v>85154127</v>
      </c>
      <c r="Z6" s="21">
        <v>-121.62</v>
      </c>
      <c r="AA6" s="22">
        <v>-70018608</v>
      </c>
    </row>
    <row r="7" spans="1:27" ht="12.75">
      <c r="A7" s="23" t="s">
        <v>34</v>
      </c>
      <c r="B7" s="17"/>
      <c r="C7" s="18">
        <v>-4351544</v>
      </c>
      <c r="D7" s="18"/>
      <c r="E7" s="19"/>
      <c r="F7" s="20"/>
      <c r="G7" s="20">
        <v>81448456</v>
      </c>
      <c r="H7" s="20">
        <v>-4735670</v>
      </c>
      <c r="I7" s="20">
        <v>-15040871</v>
      </c>
      <c r="J7" s="20">
        <v>61671915</v>
      </c>
      <c r="K7" s="20">
        <v>-3580263</v>
      </c>
      <c r="L7" s="20">
        <v>-18361844</v>
      </c>
      <c r="M7" s="20">
        <v>18449</v>
      </c>
      <c r="N7" s="20">
        <v>-21923658</v>
      </c>
      <c r="O7" s="20"/>
      <c r="P7" s="20">
        <v>-18288901</v>
      </c>
      <c r="Q7" s="20">
        <v>-2297355</v>
      </c>
      <c r="R7" s="20">
        <v>-20586256</v>
      </c>
      <c r="S7" s="20"/>
      <c r="T7" s="20">
        <v>-6990842</v>
      </c>
      <c r="U7" s="20"/>
      <c r="V7" s="20">
        <v>-6990842</v>
      </c>
      <c r="W7" s="20">
        <v>12171159</v>
      </c>
      <c r="X7" s="20"/>
      <c r="Y7" s="20">
        <v>12171159</v>
      </c>
      <c r="Z7" s="21"/>
      <c r="AA7" s="22"/>
    </row>
    <row r="8" spans="1:27" ht="12.75">
      <c r="A8" s="23" t="s">
        <v>35</v>
      </c>
      <c r="B8" s="17"/>
      <c r="C8" s="18">
        <v>67396412</v>
      </c>
      <c r="D8" s="18"/>
      <c r="E8" s="19">
        <v>877129068</v>
      </c>
      <c r="F8" s="20"/>
      <c r="G8" s="20">
        <v>82713531</v>
      </c>
      <c r="H8" s="20">
        <v>27136010</v>
      </c>
      <c r="I8" s="20">
        <v>8572426</v>
      </c>
      <c r="J8" s="20">
        <v>118421967</v>
      </c>
      <c r="K8" s="20">
        <v>8906738</v>
      </c>
      <c r="L8" s="20">
        <v>13138062</v>
      </c>
      <c r="M8" s="20">
        <v>11792078</v>
      </c>
      <c r="N8" s="20">
        <v>33836878</v>
      </c>
      <c r="O8" s="20">
        <v>9569420</v>
      </c>
      <c r="P8" s="20">
        <v>-62176796</v>
      </c>
      <c r="Q8" s="20">
        <v>3765026</v>
      </c>
      <c r="R8" s="20">
        <v>-48842350</v>
      </c>
      <c r="S8" s="20">
        <v>15693462</v>
      </c>
      <c r="T8" s="20">
        <v>11875755</v>
      </c>
      <c r="U8" s="20"/>
      <c r="V8" s="20">
        <v>27569217</v>
      </c>
      <c r="W8" s="20">
        <v>130985712</v>
      </c>
      <c r="X8" s="20"/>
      <c r="Y8" s="20">
        <v>130985712</v>
      </c>
      <c r="Z8" s="21"/>
      <c r="AA8" s="22"/>
    </row>
    <row r="9" spans="1:27" ht="12.75">
      <c r="A9" s="23" t="s">
        <v>36</v>
      </c>
      <c r="B9" s="17"/>
      <c r="C9" s="18">
        <v>184021553</v>
      </c>
      <c r="D9" s="18"/>
      <c r="E9" s="19"/>
      <c r="F9" s="20"/>
      <c r="G9" s="20">
        <v>138577147</v>
      </c>
      <c r="H9" s="20">
        <v>464699</v>
      </c>
      <c r="I9" s="20">
        <v>5789384</v>
      </c>
      <c r="J9" s="20">
        <v>144831230</v>
      </c>
      <c r="K9" s="20">
        <v>4250529</v>
      </c>
      <c r="L9" s="20">
        <v>4693280</v>
      </c>
      <c r="M9" s="20">
        <v>5031855</v>
      </c>
      <c r="N9" s="20">
        <v>13975664</v>
      </c>
      <c r="O9" s="20">
        <v>4027870</v>
      </c>
      <c r="P9" s="20">
        <v>3417435</v>
      </c>
      <c r="Q9" s="20">
        <v>4611482</v>
      </c>
      <c r="R9" s="20">
        <v>12056787</v>
      </c>
      <c r="S9" s="20">
        <v>749897</v>
      </c>
      <c r="T9" s="20">
        <v>6462213</v>
      </c>
      <c r="U9" s="20"/>
      <c r="V9" s="20">
        <v>7212110</v>
      </c>
      <c r="W9" s="20">
        <v>178075791</v>
      </c>
      <c r="X9" s="20"/>
      <c r="Y9" s="20">
        <v>178075791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12752845</v>
      </c>
      <c r="D11" s="18"/>
      <c r="E11" s="19">
        <v>241800</v>
      </c>
      <c r="F11" s="20"/>
      <c r="G11" s="20">
        <v>13250256</v>
      </c>
      <c r="H11" s="20">
        <v>495761</v>
      </c>
      <c r="I11" s="20">
        <v>139395</v>
      </c>
      <c r="J11" s="20">
        <v>13885412</v>
      </c>
      <c r="K11" s="20">
        <v>337527</v>
      </c>
      <c r="L11" s="20">
        <v>579674</v>
      </c>
      <c r="M11" s="20">
        <v>949491</v>
      </c>
      <c r="N11" s="20">
        <v>1866692</v>
      </c>
      <c r="O11" s="20">
        <v>-578055</v>
      </c>
      <c r="P11" s="20">
        <v>-81011</v>
      </c>
      <c r="Q11" s="20">
        <v>567219</v>
      </c>
      <c r="R11" s="20">
        <v>-91847</v>
      </c>
      <c r="S11" s="20">
        <v>-151285</v>
      </c>
      <c r="T11" s="20">
        <v>-67958</v>
      </c>
      <c r="U11" s="20"/>
      <c r="V11" s="20">
        <v>-219243</v>
      </c>
      <c r="W11" s="20">
        <v>15441014</v>
      </c>
      <c r="X11" s="20"/>
      <c r="Y11" s="20">
        <v>15441014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238000941</v>
      </c>
      <c r="D12" s="29">
        <f>SUM(D6:D11)</f>
        <v>0</v>
      </c>
      <c r="E12" s="30">
        <f t="shared" si="0"/>
        <v>-712986000</v>
      </c>
      <c r="F12" s="31">
        <f t="shared" si="0"/>
        <v>-70018608</v>
      </c>
      <c r="G12" s="31">
        <f t="shared" si="0"/>
        <v>287199516</v>
      </c>
      <c r="H12" s="31">
        <f t="shared" si="0"/>
        <v>19278435</v>
      </c>
      <c r="I12" s="31">
        <f t="shared" si="0"/>
        <v>2604019</v>
      </c>
      <c r="J12" s="31">
        <f t="shared" si="0"/>
        <v>309081970</v>
      </c>
      <c r="K12" s="31">
        <f t="shared" si="0"/>
        <v>14098129</v>
      </c>
      <c r="L12" s="31">
        <f t="shared" si="0"/>
        <v>19227865</v>
      </c>
      <c r="M12" s="31">
        <f t="shared" si="0"/>
        <v>-15050614</v>
      </c>
      <c r="N12" s="31">
        <f t="shared" si="0"/>
        <v>18275380</v>
      </c>
      <c r="O12" s="31">
        <f t="shared" si="0"/>
        <v>-11894972</v>
      </c>
      <c r="P12" s="31">
        <f t="shared" si="0"/>
        <v>-12093095</v>
      </c>
      <c r="Q12" s="31">
        <f t="shared" si="0"/>
        <v>-21294914</v>
      </c>
      <c r="R12" s="31">
        <f t="shared" si="0"/>
        <v>-45282981</v>
      </c>
      <c r="S12" s="31">
        <f t="shared" si="0"/>
        <v>25738679</v>
      </c>
      <c r="T12" s="31">
        <f t="shared" si="0"/>
        <v>43996147</v>
      </c>
      <c r="U12" s="31">
        <f t="shared" si="0"/>
        <v>0</v>
      </c>
      <c r="V12" s="31">
        <f t="shared" si="0"/>
        <v>69734826</v>
      </c>
      <c r="W12" s="31">
        <f t="shared" si="0"/>
        <v>351809195</v>
      </c>
      <c r="X12" s="31">
        <f t="shared" si="0"/>
        <v>-70018608</v>
      </c>
      <c r="Y12" s="31">
        <f t="shared" si="0"/>
        <v>421827803</v>
      </c>
      <c r="Z12" s="32">
        <f>+IF(X12&lt;&gt;0,+(Y12/X12)*100,0)</f>
        <v>-602.4509984545823</v>
      </c>
      <c r="AA12" s="33">
        <f>SUM(AA6:AA11)</f>
        <v>-70018608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837000</v>
      </c>
      <c r="D15" s="18"/>
      <c r="E15" s="19"/>
      <c r="F15" s="20"/>
      <c r="G15" s="20">
        <v>837000</v>
      </c>
      <c r="H15" s="20"/>
      <c r="I15" s="20"/>
      <c r="J15" s="20">
        <v>837000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837000</v>
      </c>
      <c r="X15" s="20"/>
      <c r="Y15" s="20">
        <v>837000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70126770</v>
      </c>
      <c r="D17" s="18"/>
      <c r="E17" s="19">
        <v>42393084</v>
      </c>
      <c r="F17" s="20"/>
      <c r="G17" s="20">
        <v>70126771</v>
      </c>
      <c r="H17" s="20"/>
      <c r="I17" s="20"/>
      <c r="J17" s="20">
        <v>70126771</v>
      </c>
      <c r="K17" s="20">
        <v>3000000</v>
      </c>
      <c r="L17" s="20"/>
      <c r="M17" s="20"/>
      <c r="N17" s="20">
        <v>3000000</v>
      </c>
      <c r="O17" s="20"/>
      <c r="P17" s="20">
        <v>-760130</v>
      </c>
      <c r="Q17" s="20"/>
      <c r="R17" s="20">
        <v>-760130</v>
      </c>
      <c r="S17" s="20"/>
      <c r="T17" s="20">
        <v>-3000000</v>
      </c>
      <c r="U17" s="20"/>
      <c r="V17" s="20">
        <v>-3000000</v>
      </c>
      <c r="W17" s="20">
        <v>69366641</v>
      </c>
      <c r="X17" s="20"/>
      <c r="Y17" s="20">
        <v>69366641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934467406</v>
      </c>
      <c r="D19" s="18"/>
      <c r="E19" s="19">
        <v>547913088</v>
      </c>
      <c r="F19" s="20">
        <v>-26203108</v>
      </c>
      <c r="G19" s="20">
        <v>937221931</v>
      </c>
      <c r="H19" s="20">
        <v>393195</v>
      </c>
      <c r="I19" s="20">
        <v>390738</v>
      </c>
      <c r="J19" s="20">
        <v>938005864</v>
      </c>
      <c r="K19" s="20">
        <v>871046</v>
      </c>
      <c r="L19" s="20">
        <v>4930272</v>
      </c>
      <c r="M19" s="20">
        <v>1266756</v>
      </c>
      <c r="N19" s="20">
        <v>7068074</v>
      </c>
      <c r="O19" s="20">
        <v>136328</v>
      </c>
      <c r="P19" s="20">
        <v>-29571296</v>
      </c>
      <c r="Q19" s="20">
        <v>1661721</v>
      </c>
      <c r="R19" s="20">
        <v>-27773247</v>
      </c>
      <c r="S19" s="20">
        <v>1783997</v>
      </c>
      <c r="T19" s="20">
        <v>-561859</v>
      </c>
      <c r="U19" s="20"/>
      <c r="V19" s="20">
        <v>1222138</v>
      </c>
      <c r="W19" s="20">
        <v>918522829</v>
      </c>
      <c r="X19" s="20">
        <v>-26203108</v>
      </c>
      <c r="Y19" s="20">
        <v>944725937</v>
      </c>
      <c r="Z19" s="21">
        <v>-3605.4</v>
      </c>
      <c r="AA19" s="22">
        <v>-26203108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4064028</v>
      </c>
      <c r="D22" s="18"/>
      <c r="E22" s="19">
        <v>2032008</v>
      </c>
      <c r="F22" s="20"/>
      <c r="G22" s="20">
        <v>4064028</v>
      </c>
      <c r="H22" s="20"/>
      <c r="I22" s="20"/>
      <c r="J22" s="20">
        <v>4064028</v>
      </c>
      <c r="K22" s="20"/>
      <c r="L22" s="20"/>
      <c r="M22" s="20"/>
      <c r="N22" s="20"/>
      <c r="O22" s="20"/>
      <c r="P22" s="20">
        <v>-25608</v>
      </c>
      <c r="Q22" s="20"/>
      <c r="R22" s="20">
        <v>-25608</v>
      </c>
      <c r="S22" s="20"/>
      <c r="T22" s="20"/>
      <c r="U22" s="20"/>
      <c r="V22" s="20"/>
      <c r="W22" s="20">
        <v>4038420</v>
      </c>
      <c r="X22" s="20"/>
      <c r="Y22" s="20">
        <v>4038420</v>
      </c>
      <c r="Z22" s="21"/>
      <c r="AA22" s="22"/>
    </row>
    <row r="23" spans="1:27" ht="12.75">
      <c r="A23" s="23" t="s">
        <v>48</v>
      </c>
      <c r="B23" s="17"/>
      <c r="C23" s="18">
        <v>-1008508</v>
      </c>
      <c r="D23" s="18"/>
      <c r="E23" s="19"/>
      <c r="F23" s="20"/>
      <c r="G23" s="24">
        <v>-1008508</v>
      </c>
      <c r="H23" s="24"/>
      <c r="I23" s="24"/>
      <c r="J23" s="20">
        <v>-1008508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-1008508</v>
      </c>
      <c r="X23" s="20"/>
      <c r="Y23" s="24">
        <v>-1008508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1008486696</v>
      </c>
      <c r="D24" s="29">
        <f>SUM(D15:D23)</f>
        <v>0</v>
      </c>
      <c r="E24" s="36">
        <f t="shared" si="1"/>
        <v>592338180</v>
      </c>
      <c r="F24" s="37">
        <f t="shared" si="1"/>
        <v>-26203108</v>
      </c>
      <c r="G24" s="37">
        <f t="shared" si="1"/>
        <v>1011241222</v>
      </c>
      <c r="H24" s="37">
        <f t="shared" si="1"/>
        <v>393195</v>
      </c>
      <c r="I24" s="37">
        <f t="shared" si="1"/>
        <v>390738</v>
      </c>
      <c r="J24" s="37">
        <f t="shared" si="1"/>
        <v>1012025155</v>
      </c>
      <c r="K24" s="37">
        <f t="shared" si="1"/>
        <v>3871046</v>
      </c>
      <c r="L24" s="37">
        <f t="shared" si="1"/>
        <v>4930272</v>
      </c>
      <c r="M24" s="37">
        <f t="shared" si="1"/>
        <v>1266756</v>
      </c>
      <c r="N24" s="37">
        <f t="shared" si="1"/>
        <v>10068074</v>
      </c>
      <c r="O24" s="37">
        <f t="shared" si="1"/>
        <v>136328</v>
      </c>
      <c r="P24" s="37">
        <f t="shared" si="1"/>
        <v>-30357034</v>
      </c>
      <c r="Q24" s="37">
        <f t="shared" si="1"/>
        <v>1661721</v>
      </c>
      <c r="R24" s="37">
        <f t="shared" si="1"/>
        <v>-28558985</v>
      </c>
      <c r="S24" s="37">
        <f t="shared" si="1"/>
        <v>1783997</v>
      </c>
      <c r="T24" s="37">
        <f t="shared" si="1"/>
        <v>-3561859</v>
      </c>
      <c r="U24" s="37">
        <f t="shared" si="1"/>
        <v>0</v>
      </c>
      <c r="V24" s="37">
        <f t="shared" si="1"/>
        <v>-1777862</v>
      </c>
      <c r="W24" s="37">
        <f t="shared" si="1"/>
        <v>991756382</v>
      </c>
      <c r="X24" s="37">
        <f t="shared" si="1"/>
        <v>-26203108</v>
      </c>
      <c r="Y24" s="37">
        <f t="shared" si="1"/>
        <v>1017959490</v>
      </c>
      <c r="Z24" s="38">
        <f>+IF(X24&lt;&gt;0,+(Y24/X24)*100,0)</f>
        <v>-3884.8807172034703</v>
      </c>
      <c r="AA24" s="39">
        <f>SUM(AA15:AA23)</f>
        <v>-26203108</v>
      </c>
    </row>
    <row r="25" spans="1:27" ht="12.75">
      <c r="A25" s="27" t="s">
        <v>50</v>
      </c>
      <c r="B25" s="28"/>
      <c r="C25" s="29">
        <f aca="true" t="shared" si="2" ref="C25:Y25">+C12+C24</f>
        <v>1246487637</v>
      </c>
      <c r="D25" s="29">
        <f>+D12+D24</f>
        <v>0</v>
      </c>
      <c r="E25" s="30">
        <f t="shared" si="2"/>
        <v>-120647820</v>
      </c>
      <c r="F25" s="31">
        <f t="shared" si="2"/>
        <v>-96221716</v>
      </c>
      <c r="G25" s="31">
        <f t="shared" si="2"/>
        <v>1298440738</v>
      </c>
      <c r="H25" s="31">
        <f t="shared" si="2"/>
        <v>19671630</v>
      </c>
      <c r="I25" s="31">
        <f t="shared" si="2"/>
        <v>2994757</v>
      </c>
      <c r="J25" s="31">
        <f t="shared" si="2"/>
        <v>1321107125</v>
      </c>
      <c r="K25" s="31">
        <f t="shared" si="2"/>
        <v>17969175</v>
      </c>
      <c r="L25" s="31">
        <f t="shared" si="2"/>
        <v>24158137</v>
      </c>
      <c r="M25" s="31">
        <f t="shared" si="2"/>
        <v>-13783858</v>
      </c>
      <c r="N25" s="31">
        <f t="shared" si="2"/>
        <v>28343454</v>
      </c>
      <c r="O25" s="31">
        <f t="shared" si="2"/>
        <v>-11758644</v>
      </c>
      <c r="P25" s="31">
        <f t="shared" si="2"/>
        <v>-42450129</v>
      </c>
      <c r="Q25" s="31">
        <f t="shared" si="2"/>
        <v>-19633193</v>
      </c>
      <c r="R25" s="31">
        <f t="shared" si="2"/>
        <v>-73841966</v>
      </c>
      <c r="S25" s="31">
        <f t="shared" si="2"/>
        <v>27522676</v>
      </c>
      <c r="T25" s="31">
        <f t="shared" si="2"/>
        <v>40434288</v>
      </c>
      <c r="U25" s="31">
        <f t="shared" si="2"/>
        <v>0</v>
      </c>
      <c r="V25" s="31">
        <f t="shared" si="2"/>
        <v>67956964</v>
      </c>
      <c r="W25" s="31">
        <f t="shared" si="2"/>
        <v>1343565577</v>
      </c>
      <c r="X25" s="31">
        <f t="shared" si="2"/>
        <v>-96221716</v>
      </c>
      <c r="Y25" s="31">
        <f t="shared" si="2"/>
        <v>1439787293</v>
      </c>
      <c r="Z25" s="32">
        <f>+IF(X25&lt;&gt;0,+(Y25/X25)*100,0)</f>
        <v>-1496.322610791934</v>
      </c>
      <c r="AA25" s="33">
        <f>+AA12+AA24</f>
        <v>-96221716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1781199</v>
      </c>
      <c r="D31" s="18"/>
      <c r="E31" s="19"/>
      <c r="F31" s="20"/>
      <c r="G31" s="20">
        <v>1781219</v>
      </c>
      <c r="H31" s="20">
        <v>-2969</v>
      </c>
      <c r="I31" s="20">
        <v>3070</v>
      </c>
      <c r="J31" s="20">
        <v>1781320</v>
      </c>
      <c r="K31" s="20">
        <v>-3589</v>
      </c>
      <c r="L31" s="20">
        <v>-1115</v>
      </c>
      <c r="M31" s="20">
        <v>-12131</v>
      </c>
      <c r="N31" s="20">
        <v>-16835</v>
      </c>
      <c r="O31" s="20">
        <v>-1580</v>
      </c>
      <c r="P31" s="20">
        <v>-5581</v>
      </c>
      <c r="Q31" s="20">
        <v>-734</v>
      </c>
      <c r="R31" s="20">
        <v>-7895</v>
      </c>
      <c r="S31" s="20"/>
      <c r="T31" s="20">
        <v>-1833</v>
      </c>
      <c r="U31" s="20"/>
      <c r="V31" s="20">
        <v>-1833</v>
      </c>
      <c r="W31" s="20">
        <v>1754757</v>
      </c>
      <c r="X31" s="20"/>
      <c r="Y31" s="20">
        <v>1754757</v>
      </c>
      <c r="Z31" s="21"/>
      <c r="AA31" s="22"/>
    </row>
    <row r="32" spans="1:27" ht="12.75">
      <c r="A32" s="23" t="s">
        <v>56</v>
      </c>
      <c r="B32" s="17"/>
      <c r="C32" s="18">
        <v>553388438</v>
      </c>
      <c r="D32" s="18"/>
      <c r="E32" s="19">
        <v>-30973704</v>
      </c>
      <c r="F32" s="20">
        <v>-6061704</v>
      </c>
      <c r="G32" s="20">
        <v>566535548</v>
      </c>
      <c r="H32" s="20">
        <v>-11170222</v>
      </c>
      <c r="I32" s="20">
        <v>9194909</v>
      </c>
      <c r="J32" s="20">
        <v>564560235</v>
      </c>
      <c r="K32" s="20">
        <v>48468726</v>
      </c>
      <c r="L32" s="20">
        <v>20427652</v>
      </c>
      <c r="M32" s="20">
        <v>38280718</v>
      </c>
      <c r="N32" s="20">
        <v>107177096</v>
      </c>
      <c r="O32" s="20">
        <v>-25925301</v>
      </c>
      <c r="P32" s="20">
        <v>17887468</v>
      </c>
      <c r="Q32" s="20">
        <v>-8232695</v>
      </c>
      <c r="R32" s="20">
        <v>-16270528</v>
      </c>
      <c r="S32" s="20">
        <v>-3239548</v>
      </c>
      <c r="T32" s="20">
        <v>62481434</v>
      </c>
      <c r="U32" s="20"/>
      <c r="V32" s="20">
        <v>59241886</v>
      </c>
      <c r="W32" s="20">
        <v>714708689</v>
      </c>
      <c r="X32" s="20">
        <v>-6061704</v>
      </c>
      <c r="Y32" s="20">
        <v>720770393</v>
      </c>
      <c r="Z32" s="21">
        <v>-11890.56</v>
      </c>
      <c r="AA32" s="22">
        <v>-6061704</v>
      </c>
    </row>
    <row r="33" spans="1:27" ht="12.75">
      <c r="A33" s="23" t="s">
        <v>57</v>
      </c>
      <c r="B33" s="17"/>
      <c r="C33" s="18">
        <v>52488155</v>
      </c>
      <c r="D33" s="18"/>
      <c r="E33" s="19">
        <v>-5237280</v>
      </c>
      <c r="F33" s="20">
        <v>-587376</v>
      </c>
      <c r="G33" s="20">
        <v>52488155</v>
      </c>
      <c r="H33" s="20"/>
      <c r="I33" s="20"/>
      <c r="J33" s="20">
        <v>52488155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52488155</v>
      </c>
      <c r="X33" s="20">
        <v>-587376</v>
      </c>
      <c r="Y33" s="20">
        <v>53075531</v>
      </c>
      <c r="Z33" s="21">
        <v>-9036.04</v>
      </c>
      <c r="AA33" s="22">
        <v>-587376</v>
      </c>
    </row>
    <row r="34" spans="1:27" ht="12.75">
      <c r="A34" s="27" t="s">
        <v>58</v>
      </c>
      <c r="B34" s="28"/>
      <c r="C34" s="29">
        <f aca="true" t="shared" si="3" ref="C34:Y34">SUM(C29:C33)</f>
        <v>607657792</v>
      </c>
      <c r="D34" s="29">
        <f>SUM(D29:D33)</f>
        <v>0</v>
      </c>
      <c r="E34" s="30">
        <f t="shared" si="3"/>
        <v>-36210984</v>
      </c>
      <c r="F34" s="31">
        <f t="shared" si="3"/>
        <v>-6649080</v>
      </c>
      <c r="G34" s="31">
        <f t="shared" si="3"/>
        <v>620804922</v>
      </c>
      <c r="H34" s="31">
        <f t="shared" si="3"/>
        <v>-11173191</v>
      </c>
      <c r="I34" s="31">
        <f t="shared" si="3"/>
        <v>9197979</v>
      </c>
      <c r="J34" s="31">
        <f t="shared" si="3"/>
        <v>618829710</v>
      </c>
      <c r="K34" s="31">
        <f t="shared" si="3"/>
        <v>48465137</v>
      </c>
      <c r="L34" s="31">
        <f t="shared" si="3"/>
        <v>20426537</v>
      </c>
      <c r="M34" s="31">
        <f t="shared" si="3"/>
        <v>38268587</v>
      </c>
      <c r="N34" s="31">
        <f t="shared" si="3"/>
        <v>107160261</v>
      </c>
      <c r="O34" s="31">
        <f t="shared" si="3"/>
        <v>-25926881</v>
      </c>
      <c r="P34" s="31">
        <f t="shared" si="3"/>
        <v>17881887</v>
      </c>
      <c r="Q34" s="31">
        <f t="shared" si="3"/>
        <v>-8233429</v>
      </c>
      <c r="R34" s="31">
        <f t="shared" si="3"/>
        <v>-16278423</v>
      </c>
      <c r="S34" s="31">
        <f t="shared" si="3"/>
        <v>-3239548</v>
      </c>
      <c r="T34" s="31">
        <f t="shared" si="3"/>
        <v>62479601</v>
      </c>
      <c r="U34" s="31">
        <f t="shared" si="3"/>
        <v>0</v>
      </c>
      <c r="V34" s="31">
        <f t="shared" si="3"/>
        <v>59240053</v>
      </c>
      <c r="W34" s="31">
        <f t="shared" si="3"/>
        <v>768951601</v>
      </c>
      <c r="X34" s="31">
        <f t="shared" si="3"/>
        <v>-6649080</v>
      </c>
      <c r="Y34" s="31">
        <f t="shared" si="3"/>
        <v>775600681</v>
      </c>
      <c r="Z34" s="32">
        <f>+IF(X34&lt;&gt;0,+(Y34/X34)*100,0)</f>
        <v>-11664.78190967773</v>
      </c>
      <c r="AA34" s="33">
        <f>SUM(AA29:AA33)</f>
        <v>-6649080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7227259</v>
      </c>
      <c r="D37" s="18"/>
      <c r="E37" s="19">
        <v>-11160948</v>
      </c>
      <c r="F37" s="20"/>
      <c r="G37" s="20">
        <v>7227259</v>
      </c>
      <c r="H37" s="20"/>
      <c r="I37" s="20"/>
      <c r="J37" s="20">
        <v>7227259</v>
      </c>
      <c r="K37" s="20">
        <v>-1186990</v>
      </c>
      <c r="L37" s="20"/>
      <c r="M37" s="20"/>
      <c r="N37" s="20">
        <v>-1186990</v>
      </c>
      <c r="O37" s="20">
        <v>-616468</v>
      </c>
      <c r="P37" s="20"/>
      <c r="Q37" s="20"/>
      <c r="R37" s="20">
        <v>-616468</v>
      </c>
      <c r="S37" s="20">
        <v>-737258</v>
      </c>
      <c r="T37" s="20"/>
      <c r="U37" s="20"/>
      <c r="V37" s="20">
        <v>-737258</v>
      </c>
      <c r="W37" s="20">
        <v>4686543</v>
      </c>
      <c r="X37" s="20"/>
      <c r="Y37" s="20">
        <v>4686543</v>
      </c>
      <c r="Z37" s="21"/>
      <c r="AA37" s="22"/>
    </row>
    <row r="38" spans="1:27" ht="12.75">
      <c r="A38" s="23" t="s">
        <v>57</v>
      </c>
      <c r="B38" s="17"/>
      <c r="C38" s="18">
        <v>-3388091</v>
      </c>
      <c r="D38" s="18"/>
      <c r="E38" s="19"/>
      <c r="F38" s="20"/>
      <c r="G38" s="20">
        <v>-3388091</v>
      </c>
      <c r="H38" s="20"/>
      <c r="I38" s="20"/>
      <c r="J38" s="20">
        <v>-3388091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-3388091</v>
      </c>
      <c r="X38" s="20"/>
      <c r="Y38" s="20">
        <v>-3388091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3839168</v>
      </c>
      <c r="D39" s="29">
        <f>SUM(D37:D38)</f>
        <v>0</v>
      </c>
      <c r="E39" s="36">
        <f t="shared" si="4"/>
        <v>-11160948</v>
      </c>
      <c r="F39" s="37">
        <f t="shared" si="4"/>
        <v>0</v>
      </c>
      <c r="G39" s="37">
        <f t="shared" si="4"/>
        <v>3839168</v>
      </c>
      <c r="H39" s="37">
        <f t="shared" si="4"/>
        <v>0</v>
      </c>
      <c r="I39" s="37">
        <f t="shared" si="4"/>
        <v>0</v>
      </c>
      <c r="J39" s="37">
        <f t="shared" si="4"/>
        <v>3839168</v>
      </c>
      <c r="K39" s="37">
        <f t="shared" si="4"/>
        <v>-1186990</v>
      </c>
      <c r="L39" s="37">
        <f t="shared" si="4"/>
        <v>0</v>
      </c>
      <c r="M39" s="37">
        <f t="shared" si="4"/>
        <v>0</v>
      </c>
      <c r="N39" s="37">
        <f t="shared" si="4"/>
        <v>-1186990</v>
      </c>
      <c r="O39" s="37">
        <f t="shared" si="4"/>
        <v>-616468</v>
      </c>
      <c r="P39" s="37">
        <f t="shared" si="4"/>
        <v>0</v>
      </c>
      <c r="Q39" s="37">
        <f t="shared" si="4"/>
        <v>0</v>
      </c>
      <c r="R39" s="37">
        <f t="shared" si="4"/>
        <v>-616468</v>
      </c>
      <c r="S39" s="37">
        <f t="shared" si="4"/>
        <v>-737258</v>
      </c>
      <c r="T39" s="37">
        <f t="shared" si="4"/>
        <v>0</v>
      </c>
      <c r="U39" s="37">
        <f t="shared" si="4"/>
        <v>0</v>
      </c>
      <c r="V39" s="37">
        <f t="shared" si="4"/>
        <v>-737258</v>
      </c>
      <c r="W39" s="37">
        <f t="shared" si="4"/>
        <v>1298452</v>
      </c>
      <c r="X39" s="37">
        <f t="shared" si="4"/>
        <v>0</v>
      </c>
      <c r="Y39" s="37">
        <f t="shared" si="4"/>
        <v>1298452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611496960</v>
      </c>
      <c r="D40" s="29">
        <f>+D34+D39</f>
        <v>0</v>
      </c>
      <c r="E40" s="30">
        <f t="shared" si="5"/>
        <v>-47371932</v>
      </c>
      <c r="F40" s="31">
        <f t="shared" si="5"/>
        <v>-6649080</v>
      </c>
      <c r="G40" s="31">
        <f t="shared" si="5"/>
        <v>624644090</v>
      </c>
      <c r="H40" s="31">
        <f t="shared" si="5"/>
        <v>-11173191</v>
      </c>
      <c r="I40" s="31">
        <f t="shared" si="5"/>
        <v>9197979</v>
      </c>
      <c r="J40" s="31">
        <f t="shared" si="5"/>
        <v>622668878</v>
      </c>
      <c r="K40" s="31">
        <f t="shared" si="5"/>
        <v>47278147</v>
      </c>
      <c r="L40" s="31">
        <f t="shared" si="5"/>
        <v>20426537</v>
      </c>
      <c r="M40" s="31">
        <f t="shared" si="5"/>
        <v>38268587</v>
      </c>
      <c r="N40" s="31">
        <f t="shared" si="5"/>
        <v>105973271</v>
      </c>
      <c r="O40" s="31">
        <f t="shared" si="5"/>
        <v>-26543349</v>
      </c>
      <c r="P40" s="31">
        <f t="shared" si="5"/>
        <v>17881887</v>
      </c>
      <c r="Q40" s="31">
        <f t="shared" si="5"/>
        <v>-8233429</v>
      </c>
      <c r="R40" s="31">
        <f t="shared" si="5"/>
        <v>-16894891</v>
      </c>
      <c r="S40" s="31">
        <f t="shared" si="5"/>
        <v>-3976806</v>
      </c>
      <c r="T40" s="31">
        <f t="shared" si="5"/>
        <v>62479601</v>
      </c>
      <c r="U40" s="31">
        <f t="shared" si="5"/>
        <v>0</v>
      </c>
      <c r="V40" s="31">
        <f t="shared" si="5"/>
        <v>58502795</v>
      </c>
      <c r="W40" s="31">
        <f t="shared" si="5"/>
        <v>770250053</v>
      </c>
      <c r="X40" s="31">
        <f t="shared" si="5"/>
        <v>-6649080</v>
      </c>
      <c r="Y40" s="31">
        <f t="shared" si="5"/>
        <v>776899133</v>
      </c>
      <c r="Z40" s="32">
        <f>+IF(X40&lt;&gt;0,+(Y40/X40)*100,0)</f>
        <v>-11684.310205321639</v>
      </c>
      <c r="AA40" s="33">
        <f>+AA34+AA39</f>
        <v>-6649080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634990677</v>
      </c>
      <c r="D42" s="43">
        <f>+D25-D40</f>
        <v>0</v>
      </c>
      <c r="E42" s="44">
        <f t="shared" si="6"/>
        <v>-73275888</v>
      </c>
      <c r="F42" s="45">
        <f t="shared" si="6"/>
        <v>-89572636</v>
      </c>
      <c r="G42" s="45">
        <f t="shared" si="6"/>
        <v>673796648</v>
      </c>
      <c r="H42" s="45">
        <f t="shared" si="6"/>
        <v>30844821</v>
      </c>
      <c r="I42" s="45">
        <f t="shared" si="6"/>
        <v>-6203222</v>
      </c>
      <c r="J42" s="45">
        <f t="shared" si="6"/>
        <v>698438247</v>
      </c>
      <c r="K42" s="45">
        <f t="shared" si="6"/>
        <v>-29308972</v>
      </c>
      <c r="L42" s="45">
        <f t="shared" si="6"/>
        <v>3731600</v>
      </c>
      <c r="M42" s="45">
        <f t="shared" si="6"/>
        <v>-52052445</v>
      </c>
      <c r="N42" s="45">
        <f t="shared" si="6"/>
        <v>-77629817</v>
      </c>
      <c r="O42" s="45">
        <f t="shared" si="6"/>
        <v>14784705</v>
      </c>
      <c r="P42" s="45">
        <f t="shared" si="6"/>
        <v>-60332016</v>
      </c>
      <c r="Q42" s="45">
        <f t="shared" si="6"/>
        <v>-11399764</v>
      </c>
      <c r="R42" s="45">
        <f t="shared" si="6"/>
        <v>-56947075</v>
      </c>
      <c r="S42" s="45">
        <f t="shared" si="6"/>
        <v>31499482</v>
      </c>
      <c r="T42" s="45">
        <f t="shared" si="6"/>
        <v>-22045313</v>
      </c>
      <c r="U42" s="45">
        <f t="shared" si="6"/>
        <v>0</v>
      </c>
      <c r="V42" s="45">
        <f t="shared" si="6"/>
        <v>9454169</v>
      </c>
      <c r="W42" s="45">
        <f t="shared" si="6"/>
        <v>573315524</v>
      </c>
      <c r="X42" s="45">
        <f t="shared" si="6"/>
        <v>-89572636</v>
      </c>
      <c r="Y42" s="45">
        <f t="shared" si="6"/>
        <v>662888160</v>
      </c>
      <c r="Z42" s="46">
        <f>+IF(X42&lt;&gt;0,+(Y42/X42)*100,0)</f>
        <v>-740.0565503062788</v>
      </c>
      <c r="AA42" s="47">
        <f>+AA25-AA40</f>
        <v>-89572636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977343515</v>
      </c>
      <c r="D45" s="18"/>
      <c r="E45" s="19"/>
      <c r="F45" s="20">
        <v>-89572636</v>
      </c>
      <c r="G45" s="20">
        <v>634990660</v>
      </c>
      <c r="H45" s="20">
        <v>79695</v>
      </c>
      <c r="I45" s="20">
        <v>516</v>
      </c>
      <c r="J45" s="20">
        <v>635070871</v>
      </c>
      <c r="K45" s="20"/>
      <c r="L45" s="20"/>
      <c r="M45" s="20">
        <v>41387</v>
      </c>
      <c r="N45" s="20">
        <v>41387</v>
      </c>
      <c r="O45" s="20"/>
      <c r="P45" s="20"/>
      <c r="Q45" s="20"/>
      <c r="R45" s="20"/>
      <c r="S45" s="20"/>
      <c r="T45" s="20"/>
      <c r="U45" s="20"/>
      <c r="V45" s="20"/>
      <c r="W45" s="20">
        <v>635112258</v>
      </c>
      <c r="X45" s="20">
        <v>-89572636</v>
      </c>
      <c r="Y45" s="20">
        <v>724684894</v>
      </c>
      <c r="Z45" s="48">
        <v>-809.05</v>
      </c>
      <c r="AA45" s="22">
        <v>-89572636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977343515</v>
      </c>
      <c r="D48" s="51">
        <f>SUM(D45:D47)</f>
        <v>0</v>
      </c>
      <c r="E48" s="52">
        <f t="shared" si="7"/>
        <v>0</v>
      </c>
      <c r="F48" s="53">
        <f t="shared" si="7"/>
        <v>-89572636</v>
      </c>
      <c r="G48" s="53">
        <f t="shared" si="7"/>
        <v>634990660</v>
      </c>
      <c r="H48" s="53">
        <f t="shared" si="7"/>
        <v>79695</v>
      </c>
      <c r="I48" s="53">
        <f t="shared" si="7"/>
        <v>516</v>
      </c>
      <c r="J48" s="53">
        <f t="shared" si="7"/>
        <v>635070871</v>
      </c>
      <c r="K48" s="53">
        <f t="shared" si="7"/>
        <v>0</v>
      </c>
      <c r="L48" s="53">
        <f t="shared" si="7"/>
        <v>0</v>
      </c>
      <c r="M48" s="53">
        <f t="shared" si="7"/>
        <v>41387</v>
      </c>
      <c r="N48" s="53">
        <f t="shared" si="7"/>
        <v>41387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635112258</v>
      </c>
      <c r="X48" s="53">
        <f t="shared" si="7"/>
        <v>-89572636</v>
      </c>
      <c r="Y48" s="53">
        <f t="shared" si="7"/>
        <v>724684894</v>
      </c>
      <c r="Z48" s="54">
        <f>+IF(X48&lt;&gt;0,+(Y48/X48)*100,0)</f>
        <v>-809.0471893670742</v>
      </c>
      <c r="AA48" s="55">
        <f>SUM(AA45:AA47)</f>
        <v>-89572636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30082260</v>
      </c>
      <c r="D6" s="18"/>
      <c r="E6" s="19">
        <v>85300940</v>
      </c>
      <c r="F6" s="20">
        <v>-242242190</v>
      </c>
      <c r="G6" s="20">
        <v>88034299</v>
      </c>
      <c r="H6" s="20">
        <v>-3264574</v>
      </c>
      <c r="I6" s="20">
        <v>-30742621</v>
      </c>
      <c r="J6" s="20">
        <v>54027104</v>
      </c>
      <c r="K6" s="20">
        <v>17040329</v>
      </c>
      <c r="L6" s="20">
        <v>-3701210</v>
      </c>
      <c r="M6" s="20">
        <v>35575379</v>
      </c>
      <c r="N6" s="20">
        <v>48914498</v>
      </c>
      <c r="O6" s="20">
        <v>-36516182</v>
      </c>
      <c r="P6" s="20">
        <v>-31543168</v>
      </c>
      <c r="Q6" s="20">
        <v>74411116</v>
      </c>
      <c r="R6" s="20">
        <v>6351766</v>
      </c>
      <c r="S6" s="20">
        <v>11144755</v>
      </c>
      <c r="T6" s="20">
        <v>-22619870</v>
      </c>
      <c r="U6" s="20"/>
      <c r="V6" s="20">
        <v>-11475115</v>
      </c>
      <c r="W6" s="20">
        <v>97818253</v>
      </c>
      <c r="X6" s="20">
        <v>-242242191</v>
      </c>
      <c r="Y6" s="20">
        <v>340060444</v>
      </c>
      <c r="Z6" s="21">
        <v>-140.38</v>
      </c>
      <c r="AA6" s="22">
        <v>-242242190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2450285156</v>
      </c>
      <c r="D8" s="18"/>
      <c r="E8" s="19">
        <v>2450286515</v>
      </c>
      <c r="F8" s="20">
        <v>2450285152</v>
      </c>
      <c r="G8" s="20">
        <v>110305893</v>
      </c>
      <c r="H8" s="20">
        <v>62365911</v>
      </c>
      <c r="I8" s="20">
        <v>48143287</v>
      </c>
      <c r="J8" s="20">
        <v>220815091</v>
      </c>
      <c r="K8" s="20">
        <v>30723606</v>
      </c>
      <c r="L8" s="20">
        <v>11355740</v>
      </c>
      <c r="M8" s="20">
        <v>67367802</v>
      </c>
      <c r="N8" s="20">
        <v>109447148</v>
      </c>
      <c r="O8" s="20">
        <v>54813819</v>
      </c>
      <c r="P8" s="20">
        <v>71139444</v>
      </c>
      <c r="Q8" s="20">
        <v>58418881</v>
      </c>
      <c r="R8" s="20">
        <v>184372144</v>
      </c>
      <c r="S8" s="20">
        <v>79232509</v>
      </c>
      <c r="T8" s="20">
        <v>83322122</v>
      </c>
      <c r="U8" s="20"/>
      <c r="V8" s="20">
        <v>162554631</v>
      </c>
      <c r="W8" s="20">
        <v>677189014</v>
      </c>
      <c r="X8" s="20">
        <v>2450285152</v>
      </c>
      <c r="Y8" s="20">
        <v>-1773096138</v>
      </c>
      <c r="Z8" s="21">
        <v>-72.36</v>
      </c>
      <c r="AA8" s="22">
        <v>2450285152</v>
      </c>
    </row>
    <row r="9" spans="1:27" ht="12.75">
      <c r="A9" s="23" t="s">
        <v>36</v>
      </c>
      <c r="B9" s="17"/>
      <c r="C9" s="18">
        <v>1435250943</v>
      </c>
      <c r="D9" s="18"/>
      <c r="E9" s="19">
        <v>680936128</v>
      </c>
      <c r="F9" s="20">
        <v>679195558</v>
      </c>
      <c r="G9" s="20">
        <v>23823154</v>
      </c>
      <c r="H9" s="20">
        <v>39626060</v>
      </c>
      <c r="I9" s="20">
        <v>35054582</v>
      </c>
      <c r="J9" s="20">
        <v>98503796</v>
      </c>
      <c r="K9" s="20">
        <v>36252625</v>
      </c>
      <c r="L9" s="20">
        <v>38039919</v>
      </c>
      <c r="M9" s="20">
        <v>31823425</v>
      </c>
      <c r="N9" s="20">
        <v>106115969</v>
      </c>
      <c r="O9" s="20">
        <v>25792002</v>
      </c>
      <c r="P9" s="20">
        <v>46271034</v>
      </c>
      <c r="Q9" s="20">
        <v>34524424</v>
      </c>
      <c r="R9" s="20">
        <v>106587460</v>
      </c>
      <c r="S9" s="20">
        <v>3989257</v>
      </c>
      <c r="T9" s="20">
        <v>37666897</v>
      </c>
      <c r="U9" s="20"/>
      <c r="V9" s="20">
        <v>41656154</v>
      </c>
      <c r="W9" s="20">
        <v>352863379</v>
      </c>
      <c r="X9" s="20">
        <v>679195558</v>
      </c>
      <c r="Y9" s="20">
        <v>-326332179</v>
      </c>
      <c r="Z9" s="21">
        <v>-48.05</v>
      </c>
      <c r="AA9" s="22">
        <v>679195558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33014481</v>
      </c>
      <c r="D11" s="18"/>
      <c r="E11" s="19">
        <v>33014480</v>
      </c>
      <c r="F11" s="20">
        <v>33014480</v>
      </c>
      <c r="G11" s="20">
        <v>437160</v>
      </c>
      <c r="H11" s="20">
        <v>2258251</v>
      </c>
      <c r="I11" s="20">
        <v>2931496</v>
      </c>
      <c r="J11" s="20">
        <v>5626907</v>
      </c>
      <c r="K11" s="20">
        <v>267368</v>
      </c>
      <c r="L11" s="20">
        <v>1979579</v>
      </c>
      <c r="M11" s="20">
        <v>8058056</v>
      </c>
      <c r="N11" s="20">
        <v>10305003</v>
      </c>
      <c r="O11" s="20">
        <v>498525</v>
      </c>
      <c r="P11" s="20">
        <v>1707257</v>
      </c>
      <c r="Q11" s="20">
        <v>1711713</v>
      </c>
      <c r="R11" s="20">
        <v>3917495</v>
      </c>
      <c r="S11" s="20">
        <v>-1807464</v>
      </c>
      <c r="T11" s="20">
        <v>2264108</v>
      </c>
      <c r="U11" s="20"/>
      <c r="V11" s="20">
        <v>456644</v>
      </c>
      <c r="W11" s="20">
        <v>20306049</v>
      </c>
      <c r="X11" s="20">
        <v>33014480</v>
      </c>
      <c r="Y11" s="20">
        <v>-12708431</v>
      </c>
      <c r="Z11" s="21">
        <v>-38.49</v>
      </c>
      <c r="AA11" s="22">
        <v>33014480</v>
      </c>
    </row>
    <row r="12" spans="1:27" ht="12.75">
      <c r="A12" s="27" t="s">
        <v>39</v>
      </c>
      <c r="B12" s="28"/>
      <c r="C12" s="29">
        <f aca="true" t="shared" si="0" ref="C12:Y12">SUM(C6:C11)</f>
        <v>3948632840</v>
      </c>
      <c r="D12" s="29">
        <f>SUM(D6:D11)</f>
        <v>0</v>
      </c>
      <c r="E12" s="30">
        <f t="shared" si="0"/>
        <v>3249538063</v>
      </c>
      <c r="F12" s="31">
        <f t="shared" si="0"/>
        <v>2920253000</v>
      </c>
      <c r="G12" s="31">
        <f t="shared" si="0"/>
        <v>222600506</v>
      </c>
      <c r="H12" s="31">
        <f t="shared" si="0"/>
        <v>100985648</v>
      </c>
      <c r="I12" s="31">
        <f t="shared" si="0"/>
        <v>55386744</v>
      </c>
      <c r="J12" s="31">
        <f t="shared" si="0"/>
        <v>378972898</v>
      </c>
      <c r="K12" s="31">
        <f t="shared" si="0"/>
        <v>84283928</v>
      </c>
      <c r="L12" s="31">
        <f t="shared" si="0"/>
        <v>47674028</v>
      </c>
      <c r="M12" s="31">
        <f t="shared" si="0"/>
        <v>142824662</v>
      </c>
      <c r="N12" s="31">
        <f t="shared" si="0"/>
        <v>274782618</v>
      </c>
      <c r="O12" s="31">
        <f t="shared" si="0"/>
        <v>44588164</v>
      </c>
      <c r="P12" s="31">
        <f t="shared" si="0"/>
        <v>87574567</v>
      </c>
      <c r="Q12" s="31">
        <f t="shared" si="0"/>
        <v>169066134</v>
      </c>
      <c r="R12" s="31">
        <f t="shared" si="0"/>
        <v>301228865</v>
      </c>
      <c r="S12" s="31">
        <f t="shared" si="0"/>
        <v>92559057</v>
      </c>
      <c r="T12" s="31">
        <f t="shared" si="0"/>
        <v>100633257</v>
      </c>
      <c r="U12" s="31">
        <f t="shared" si="0"/>
        <v>0</v>
      </c>
      <c r="V12" s="31">
        <f t="shared" si="0"/>
        <v>193192314</v>
      </c>
      <c r="W12" s="31">
        <f t="shared" si="0"/>
        <v>1148176695</v>
      </c>
      <c r="X12" s="31">
        <f t="shared" si="0"/>
        <v>2920252999</v>
      </c>
      <c r="Y12" s="31">
        <f t="shared" si="0"/>
        <v>-1772076304</v>
      </c>
      <c r="Z12" s="32">
        <f>+IF(X12&lt;&gt;0,+(Y12/X12)*100,0)</f>
        <v>-60.68228693222206</v>
      </c>
      <c r="AA12" s="33">
        <f>SUM(AA6:AA11)</f>
        <v>2920253000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1097950</v>
      </c>
      <c r="D16" s="18"/>
      <c r="E16" s="19">
        <v>5051634</v>
      </c>
      <c r="F16" s="20">
        <v>1097937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1097937</v>
      </c>
      <c r="Y16" s="24">
        <v>-1097937</v>
      </c>
      <c r="Z16" s="25">
        <v>-100</v>
      </c>
      <c r="AA16" s="26">
        <v>1097937</v>
      </c>
    </row>
    <row r="17" spans="1:27" ht="12.75">
      <c r="A17" s="23" t="s">
        <v>43</v>
      </c>
      <c r="B17" s="17"/>
      <c r="C17" s="18">
        <v>1076193452</v>
      </c>
      <c r="D17" s="18"/>
      <c r="E17" s="19">
        <v>1076193452</v>
      </c>
      <c r="F17" s="20">
        <v>1076193452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1076193452</v>
      </c>
      <c r="Y17" s="20">
        <v>-1076193452</v>
      </c>
      <c r="Z17" s="21">
        <v>-100</v>
      </c>
      <c r="AA17" s="22">
        <v>1076193452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5617219105</v>
      </c>
      <c r="D19" s="18"/>
      <c r="E19" s="19">
        <v>5866795319</v>
      </c>
      <c r="F19" s="20">
        <v>5889543558</v>
      </c>
      <c r="G19" s="20">
        <v>13297023</v>
      </c>
      <c r="H19" s="20">
        <v>4924585</v>
      </c>
      <c r="I19" s="20">
        <v>10424416</v>
      </c>
      <c r="J19" s="20">
        <v>28646024</v>
      </c>
      <c r="K19" s="20">
        <v>10406609</v>
      </c>
      <c r="L19" s="20">
        <v>9315136</v>
      </c>
      <c r="M19" s="20">
        <v>22202096</v>
      </c>
      <c r="N19" s="20">
        <v>41923841</v>
      </c>
      <c r="O19" s="20">
        <v>932600</v>
      </c>
      <c r="P19" s="20">
        <v>6811634</v>
      </c>
      <c r="Q19" s="20">
        <v>18087320</v>
      </c>
      <c r="R19" s="20">
        <v>25831554</v>
      </c>
      <c r="S19" s="20">
        <v>9204111</v>
      </c>
      <c r="T19" s="20">
        <v>8487142</v>
      </c>
      <c r="U19" s="20"/>
      <c r="V19" s="20">
        <v>17691253</v>
      </c>
      <c r="W19" s="20">
        <v>114092672</v>
      </c>
      <c r="X19" s="20">
        <v>5889543558</v>
      </c>
      <c r="Y19" s="20">
        <v>-5775450886</v>
      </c>
      <c r="Z19" s="21">
        <v>-98.06</v>
      </c>
      <c r="AA19" s="22">
        <v>5889543558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1972470</v>
      </c>
      <c r="D21" s="18"/>
      <c r="E21" s="19">
        <v>1972470</v>
      </c>
      <c r="F21" s="20">
        <v>1972470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1972470</v>
      </c>
      <c r="Y21" s="20">
        <v>-1972470</v>
      </c>
      <c r="Z21" s="21">
        <v>-100</v>
      </c>
      <c r="AA21" s="22">
        <v>1972470</v>
      </c>
    </row>
    <row r="22" spans="1:27" ht="12.75">
      <c r="A22" s="23" t="s">
        <v>47</v>
      </c>
      <c r="B22" s="17"/>
      <c r="C22" s="18">
        <v>2483137</v>
      </c>
      <c r="D22" s="18"/>
      <c r="E22" s="19">
        <v>2483137</v>
      </c>
      <c r="F22" s="20">
        <v>2483137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2483137</v>
      </c>
      <c r="Y22" s="20">
        <v>-2483137</v>
      </c>
      <c r="Z22" s="21">
        <v>-100</v>
      </c>
      <c r="AA22" s="22">
        <v>2483137</v>
      </c>
    </row>
    <row r="23" spans="1:27" ht="12.75">
      <c r="A23" s="23" t="s">
        <v>48</v>
      </c>
      <c r="B23" s="17"/>
      <c r="C23" s="18">
        <v>400000</v>
      </c>
      <c r="D23" s="18"/>
      <c r="E23" s="19">
        <v>400000</v>
      </c>
      <c r="F23" s="20">
        <v>400000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400000</v>
      </c>
      <c r="Y23" s="24">
        <v>-400000</v>
      </c>
      <c r="Z23" s="25">
        <v>-100</v>
      </c>
      <c r="AA23" s="26">
        <v>400000</v>
      </c>
    </row>
    <row r="24" spans="1:27" ht="12.75">
      <c r="A24" s="27" t="s">
        <v>49</v>
      </c>
      <c r="B24" s="35"/>
      <c r="C24" s="29">
        <f aca="true" t="shared" si="1" ref="C24:Y24">SUM(C15:C23)</f>
        <v>6699366114</v>
      </c>
      <c r="D24" s="29">
        <f>SUM(D15:D23)</f>
        <v>0</v>
      </c>
      <c r="E24" s="36">
        <f t="shared" si="1"/>
        <v>6952896012</v>
      </c>
      <c r="F24" s="37">
        <f t="shared" si="1"/>
        <v>6971690554</v>
      </c>
      <c r="G24" s="37">
        <f t="shared" si="1"/>
        <v>13297023</v>
      </c>
      <c r="H24" s="37">
        <f t="shared" si="1"/>
        <v>4924585</v>
      </c>
      <c r="I24" s="37">
        <f t="shared" si="1"/>
        <v>10424416</v>
      </c>
      <c r="J24" s="37">
        <f t="shared" si="1"/>
        <v>28646024</v>
      </c>
      <c r="K24" s="37">
        <f t="shared" si="1"/>
        <v>10406609</v>
      </c>
      <c r="L24" s="37">
        <f t="shared" si="1"/>
        <v>9315136</v>
      </c>
      <c r="M24" s="37">
        <f t="shared" si="1"/>
        <v>22202096</v>
      </c>
      <c r="N24" s="37">
        <f t="shared" si="1"/>
        <v>41923841</v>
      </c>
      <c r="O24" s="37">
        <f t="shared" si="1"/>
        <v>932600</v>
      </c>
      <c r="P24" s="37">
        <f t="shared" si="1"/>
        <v>6811634</v>
      </c>
      <c r="Q24" s="37">
        <f t="shared" si="1"/>
        <v>18087320</v>
      </c>
      <c r="R24" s="37">
        <f t="shared" si="1"/>
        <v>25831554</v>
      </c>
      <c r="S24" s="37">
        <f t="shared" si="1"/>
        <v>9204111</v>
      </c>
      <c r="T24" s="37">
        <f t="shared" si="1"/>
        <v>8487142</v>
      </c>
      <c r="U24" s="37">
        <f t="shared" si="1"/>
        <v>0</v>
      </c>
      <c r="V24" s="37">
        <f t="shared" si="1"/>
        <v>17691253</v>
      </c>
      <c r="W24" s="37">
        <f t="shared" si="1"/>
        <v>114092672</v>
      </c>
      <c r="X24" s="37">
        <f t="shared" si="1"/>
        <v>6971690554</v>
      </c>
      <c r="Y24" s="37">
        <f t="shared" si="1"/>
        <v>-6857597882</v>
      </c>
      <c r="Z24" s="38">
        <f>+IF(X24&lt;&gt;0,+(Y24/X24)*100,0)</f>
        <v>-98.3634862861987</v>
      </c>
      <c r="AA24" s="39">
        <f>SUM(AA15:AA23)</f>
        <v>6971690554</v>
      </c>
    </row>
    <row r="25" spans="1:27" ht="12.75">
      <c r="A25" s="27" t="s">
        <v>50</v>
      </c>
      <c r="B25" s="28"/>
      <c r="C25" s="29">
        <f aca="true" t="shared" si="2" ref="C25:Y25">+C12+C24</f>
        <v>10647998954</v>
      </c>
      <c r="D25" s="29">
        <f>+D12+D24</f>
        <v>0</v>
      </c>
      <c r="E25" s="30">
        <f t="shared" si="2"/>
        <v>10202434075</v>
      </c>
      <c r="F25" s="31">
        <f t="shared" si="2"/>
        <v>9891943554</v>
      </c>
      <c r="G25" s="31">
        <f t="shared" si="2"/>
        <v>235897529</v>
      </c>
      <c r="H25" s="31">
        <f t="shared" si="2"/>
        <v>105910233</v>
      </c>
      <c r="I25" s="31">
        <f t="shared" si="2"/>
        <v>65811160</v>
      </c>
      <c r="J25" s="31">
        <f t="shared" si="2"/>
        <v>407618922</v>
      </c>
      <c r="K25" s="31">
        <f t="shared" si="2"/>
        <v>94690537</v>
      </c>
      <c r="L25" s="31">
        <f t="shared" si="2"/>
        <v>56989164</v>
      </c>
      <c r="M25" s="31">
        <f t="shared" si="2"/>
        <v>165026758</v>
      </c>
      <c r="N25" s="31">
        <f t="shared" si="2"/>
        <v>316706459</v>
      </c>
      <c r="O25" s="31">
        <f t="shared" si="2"/>
        <v>45520764</v>
      </c>
      <c r="P25" s="31">
        <f t="shared" si="2"/>
        <v>94386201</v>
      </c>
      <c r="Q25" s="31">
        <f t="shared" si="2"/>
        <v>187153454</v>
      </c>
      <c r="R25" s="31">
        <f t="shared" si="2"/>
        <v>327060419</v>
      </c>
      <c r="S25" s="31">
        <f t="shared" si="2"/>
        <v>101763168</v>
      </c>
      <c r="T25" s="31">
        <f t="shared" si="2"/>
        <v>109120399</v>
      </c>
      <c r="U25" s="31">
        <f t="shared" si="2"/>
        <v>0</v>
      </c>
      <c r="V25" s="31">
        <f t="shared" si="2"/>
        <v>210883567</v>
      </c>
      <c r="W25" s="31">
        <f t="shared" si="2"/>
        <v>1262269367</v>
      </c>
      <c r="X25" s="31">
        <f t="shared" si="2"/>
        <v>9891943553</v>
      </c>
      <c r="Y25" s="31">
        <f t="shared" si="2"/>
        <v>-8629674186</v>
      </c>
      <c r="Z25" s="32">
        <f>+IF(X25&lt;&gt;0,+(Y25/X25)*100,0)</f>
        <v>-87.2394200367512</v>
      </c>
      <c r="AA25" s="33">
        <f>+AA12+AA24</f>
        <v>9891943554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20606941</v>
      </c>
      <c r="D30" s="18"/>
      <c r="E30" s="19">
        <v>20606936</v>
      </c>
      <c r="F30" s="20">
        <v>20606936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20606936</v>
      </c>
      <c r="Y30" s="20">
        <v>-20606936</v>
      </c>
      <c r="Z30" s="21">
        <v>-100</v>
      </c>
      <c r="AA30" s="22">
        <v>20606936</v>
      </c>
    </row>
    <row r="31" spans="1:27" ht="12.75">
      <c r="A31" s="23" t="s">
        <v>55</v>
      </c>
      <c r="B31" s="17"/>
      <c r="C31" s="18">
        <v>136690548</v>
      </c>
      <c r="D31" s="18"/>
      <c r="E31" s="19">
        <v>136690546</v>
      </c>
      <c r="F31" s="20">
        <v>136690546</v>
      </c>
      <c r="G31" s="20">
        <v>281721</v>
      </c>
      <c r="H31" s="20">
        <v>541542</v>
      </c>
      <c r="I31" s="20">
        <v>22609</v>
      </c>
      <c r="J31" s="20">
        <v>845872</v>
      </c>
      <c r="K31" s="20">
        <v>6101</v>
      </c>
      <c r="L31" s="20">
        <v>-15558</v>
      </c>
      <c r="M31" s="20">
        <v>-21909</v>
      </c>
      <c r="N31" s="20">
        <v>-31366</v>
      </c>
      <c r="O31" s="20">
        <v>1816680</v>
      </c>
      <c r="P31" s="20">
        <v>801264</v>
      </c>
      <c r="Q31" s="20">
        <v>-119209</v>
      </c>
      <c r="R31" s="20">
        <v>2498735</v>
      </c>
      <c r="S31" s="20">
        <v>400</v>
      </c>
      <c r="T31" s="20">
        <v>-43457</v>
      </c>
      <c r="U31" s="20"/>
      <c r="V31" s="20">
        <v>-43057</v>
      </c>
      <c r="W31" s="20">
        <v>3270184</v>
      </c>
      <c r="X31" s="20">
        <v>136690546</v>
      </c>
      <c r="Y31" s="20">
        <v>-133420362</v>
      </c>
      <c r="Z31" s="21">
        <v>-97.61</v>
      </c>
      <c r="AA31" s="22">
        <v>136690546</v>
      </c>
    </row>
    <row r="32" spans="1:27" ht="12.75">
      <c r="A32" s="23" t="s">
        <v>56</v>
      </c>
      <c r="B32" s="17"/>
      <c r="C32" s="18">
        <v>3617767402</v>
      </c>
      <c r="D32" s="18"/>
      <c r="E32" s="19">
        <v>3652864107</v>
      </c>
      <c r="F32" s="20">
        <v>3617755664</v>
      </c>
      <c r="G32" s="20">
        <v>-33545806</v>
      </c>
      <c r="H32" s="20">
        <v>180765632</v>
      </c>
      <c r="I32" s="20">
        <v>161059944</v>
      </c>
      <c r="J32" s="20">
        <v>308279770</v>
      </c>
      <c r="K32" s="20">
        <v>138122375</v>
      </c>
      <c r="L32" s="20">
        <v>133800043</v>
      </c>
      <c r="M32" s="20">
        <v>19065105</v>
      </c>
      <c r="N32" s="20">
        <v>290987523</v>
      </c>
      <c r="O32" s="20">
        <v>66184022</v>
      </c>
      <c r="P32" s="20">
        <v>111298224</v>
      </c>
      <c r="Q32" s="20">
        <v>131268541</v>
      </c>
      <c r="R32" s="20">
        <v>308750787</v>
      </c>
      <c r="S32" s="20">
        <v>24725215</v>
      </c>
      <c r="T32" s="20">
        <v>221983530</v>
      </c>
      <c r="U32" s="20"/>
      <c r="V32" s="20">
        <v>246708745</v>
      </c>
      <c r="W32" s="20">
        <v>1154726825</v>
      </c>
      <c r="X32" s="20">
        <v>3617755664</v>
      </c>
      <c r="Y32" s="20">
        <v>-2463028839</v>
      </c>
      <c r="Z32" s="21">
        <v>-68.08</v>
      </c>
      <c r="AA32" s="22">
        <v>3617755664</v>
      </c>
    </row>
    <row r="33" spans="1:27" ht="12.75">
      <c r="A33" s="23" t="s">
        <v>57</v>
      </c>
      <c r="B33" s="17"/>
      <c r="C33" s="18">
        <v>506746060</v>
      </c>
      <c r="D33" s="18"/>
      <c r="E33" s="19">
        <v>506746058</v>
      </c>
      <c r="F33" s="20">
        <v>506746058</v>
      </c>
      <c r="G33" s="20">
        <v>900</v>
      </c>
      <c r="H33" s="20">
        <v>760958</v>
      </c>
      <c r="I33" s="20"/>
      <c r="J33" s="20">
        <v>761858</v>
      </c>
      <c r="K33" s="20">
        <v>52700</v>
      </c>
      <c r="L33" s="20"/>
      <c r="M33" s="20"/>
      <c r="N33" s="20">
        <v>52700</v>
      </c>
      <c r="O33" s="20"/>
      <c r="P33" s="20"/>
      <c r="Q33" s="20"/>
      <c r="R33" s="20"/>
      <c r="S33" s="20"/>
      <c r="T33" s="20"/>
      <c r="U33" s="20"/>
      <c r="V33" s="20"/>
      <c r="W33" s="20">
        <v>814558</v>
      </c>
      <c r="X33" s="20">
        <v>506746058</v>
      </c>
      <c r="Y33" s="20">
        <v>-505931500</v>
      </c>
      <c r="Z33" s="21">
        <v>-99.84</v>
      </c>
      <c r="AA33" s="22">
        <v>506746058</v>
      </c>
    </row>
    <row r="34" spans="1:27" ht="12.75">
      <c r="A34" s="27" t="s">
        <v>58</v>
      </c>
      <c r="B34" s="28"/>
      <c r="C34" s="29">
        <f aca="true" t="shared" si="3" ref="C34:Y34">SUM(C29:C33)</f>
        <v>4281810951</v>
      </c>
      <c r="D34" s="29">
        <f>SUM(D29:D33)</f>
        <v>0</v>
      </c>
      <c r="E34" s="30">
        <f t="shared" si="3"/>
        <v>4316907647</v>
      </c>
      <c r="F34" s="31">
        <f t="shared" si="3"/>
        <v>4281799204</v>
      </c>
      <c r="G34" s="31">
        <f t="shared" si="3"/>
        <v>-33263185</v>
      </c>
      <c r="H34" s="31">
        <f t="shared" si="3"/>
        <v>182068132</v>
      </c>
      <c r="I34" s="31">
        <f t="shared" si="3"/>
        <v>161082553</v>
      </c>
      <c r="J34" s="31">
        <f t="shared" si="3"/>
        <v>309887500</v>
      </c>
      <c r="K34" s="31">
        <f t="shared" si="3"/>
        <v>138181176</v>
      </c>
      <c r="L34" s="31">
        <f t="shared" si="3"/>
        <v>133784485</v>
      </c>
      <c r="M34" s="31">
        <f t="shared" si="3"/>
        <v>19043196</v>
      </c>
      <c r="N34" s="31">
        <f t="shared" si="3"/>
        <v>291008857</v>
      </c>
      <c r="O34" s="31">
        <f t="shared" si="3"/>
        <v>68000702</v>
      </c>
      <c r="P34" s="31">
        <f t="shared" si="3"/>
        <v>112099488</v>
      </c>
      <c r="Q34" s="31">
        <f t="shared" si="3"/>
        <v>131149332</v>
      </c>
      <c r="R34" s="31">
        <f t="shared" si="3"/>
        <v>311249522</v>
      </c>
      <c r="S34" s="31">
        <f t="shared" si="3"/>
        <v>24725615</v>
      </c>
      <c r="T34" s="31">
        <f t="shared" si="3"/>
        <v>221940073</v>
      </c>
      <c r="U34" s="31">
        <f t="shared" si="3"/>
        <v>0</v>
      </c>
      <c r="V34" s="31">
        <f t="shared" si="3"/>
        <v>246665688</v>
      </c>
      <c r="W34" s="31">
        <f t="shared" si="3"/>
        <v>1158811567</v>
      </c>
      <c r="X34" s="31">
        <f t="shared" si="3"/>
        <v>4281799204</v>
      </c>
      <c r="Y34" s="31">
        <f t="shared" si="3"/>
        <v>-3122987637</v>
      </c>
      <c r="Z34" s="32">
        <f>+IF(X34&lt;&gt;0,+(Y34/X34)*100,0)</f>
        <v>-72.93634026748722</v>
      </c>
      <c r="AA34" s="33">
        <f>SUM(AA29:AA33)</f>
        <v>4281799204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49151657</v>
      </c>
      <c r="D37" s="18"/>
      <c r="E37" s="19">
        <v>49151660</v>
      </c>
      <c r="F37" s="20">
        <v>49151660</v>
      </c>
      <c r="G37" s="20"/>
      <c r="H37" s="20">
        <v>-347484</v>
      </c>
      <c r="I37" s="20"/>
      <c r="J37" s="20">
        <v>-347484</v>
      </c>
      <c r="K37" s="20"/>
      <c r="L37" s="20"/>
      <c r="M37" s="20">
        <v>-8907126</v>
      </c>
      <c r="N37" s="20">
        <v>-8907126</v>
      </c>
      <c r="O37" s="20"/>
      <c r="P37" s="20"/>
      <c r="Q37" s="20"/>
      <c r="R37" s="20"/>
      <c r="S37" s="20"/>
      <c r="T37" s="20"/>
      <c r="U37" s="20"/>
      <c r="V37" s="20"/>
      <c r="W37" s="20">
        <v>-9254610</v>
      </c>
      <c r="X37" s="20">
        <v>49151660</v>
      </c>
      <c r="Y37" s="20">
        <v>-58406270</v>
      </c>
      <c r="Z37" s="21">
        <v>-118.83</v>
      </c>
      <c r="AA37" s="22">
        <v>49151660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49151657</v>
      </c>
      <c r="D39" s="29">
        <f>SUM(D37:D38)</f>
        <v>0</v>
      </c>
      <c r="E39" s="36">
        <f t="shared" si="4"/>
        <v>49151660</v>
      </c>
      <c r="F39" s="37">
        <f t="shared" si="4"/>
        <v>49151660</v>
      </c>
      <c r="G39" s="37">
        <f t="shared" si="4"/>
        <v>0</v>
      </c>
      <c r="H39" s="37">
        <f t="shared" si="4"/>
        <v>-347484</v>
      </c>
      <c r="I39" s="37">
        <f t="shared" si="4"/>
        <v>0</v>
      </c>
      <c r="J39" s="37">
        <f t="shared" si="4"/>
        <v>-347484</v>
      </c>
      <c r="K39" s="37">
        <f t="shared" si="4"/>
        <v>0</v>
      </c>
      <c r="L39" s="37">
        <f t="shared" si="4"/>
        <v>0</v>
      </c>
      <c r="M39" s="37">
        <f t="shared" si="4"/>
        <v>-8907126</v>
      </c>
      <c r="N39" s="37">
        <f t="shared" si="4"/>
        <v>-8907126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-9254610</v>
      </c>
      <c r="X39" s="37">
        <f t="shared" si="4"/>
        <v>49151660</v>
      </c>
      <c r="Y39" s="37">
        <f t="shared" si="4"/>
        <v>-58406270</v>
      </c>
      <c r="Z39" s="38">
        <f>+IF(X39&lt;&gt;0,+(Y39/X39)*100,0)</f>
        <v>-118.82868249007257</v>
      </c>
      <c r="AA39" s="39">
        <f>SUM(AA37:AA38)</f>
        <v>49151660</v>
      </c>
    </row>
    <row r="40" spans="1:27" ht="12.75">
      <c r="A40" s="27" t="s">
        <v>62</v>
      </c>
      <c r="B40" s="28"/>
      <c r="C40" s="29">
        <f aca="true" t="shared" si="5" ref="C40:Y40">+C34+C39</f>
        <v>4330962608</v>
      </c>
      <c r="D40" s="29">
        <f>+D34+D39</f>
        <v>0</v>
      </c>
      <c r="E40" s="30">
        <f t="shared" si="5"/>
        <v>4366059307</v>
      </c>
      <c r="F40" s="31">
        <f t="shared" si="5"/>
        <v>4330950864</v>
      </c>
      <c r="G40" s="31">
        <f t="shared" si="5"/>
        <v>-33263185</v>
      </c>
      <c r="H40" s="31">
        <f t="shared" si="5"/>
        <v>181720648</v>
      </c>
      <c r="I40" s="31">
        <f t="shared" si="5"/>
        <v>161082553</v>
      </c>
      <c r="J40" s="31">
        <f t="shared" si="5"/>
        <v>309540016</v>
      </c>
      <c r="K40" s="31">
        <f t="shared" si="5"/>
        <v>138181176</v>
      </c>
      <c r="L40" s="31">
        <f t="shared" si="5"/>
        <v>133784485</v>
      </c>
      <c r="M40" s="31">
        <f t="shared" si="5"/>
        <v>10136070</v>
      </c>
      <c r="N40" s="31">
        <f t="shared" si="5"/>
        <v>282101731</v>
      </c>
      <c r="O40" s="31">
        <f t="shared" si="5"/>
        <v>68000702</v>
      </c>
      <c r="P40" s="31">
        <f t="shared" si="5"/>
        <v>112099488</v>
      </c>
      <c r="Q40" s="31">
        <f t="shared" si="5"/>
        <v>131149332</v>
      </c>
      <c r="R40" s="31">
        <f t="shared" si="5"/>
        <v>311249522</v>
      </c>
      <c r="S40" s="31">
        <f t="shared" si="5"/>
        <v>24725615</v>
      </c>
      <c r="T40" s="31">
        <f t="shared" si="5"/>
        <v>221940073</v>
      </c>
      <c r="U40" s="31">
        <f t="shared" si="5"/>
        <v>0</v>
      </c>
      <c r="V40" s="31">
        <f t="shared" si="5"/>
        <v>246665688</v>
      </c>
      <c r="W40" s="31">
        <f t="shared" si="5"/>
        <v>1149556957</v>
      </c>
      <c r="X40" s="31">
        <f t="shared" si="5"/>
        <v>4330950864</v>
      </c>
      <c r="Y40" s="31">
        <f t="shared" si="5"/>
        <v>-3181393907</v>
      </c>
      <c r="Z40" s="32">
        <f>+IF(X40&lt;&gt;0,+(Y40/X40)*100,0)</f>
        <v>-73.45716926609768</v>
      </c>
      <c r="AA40" s="33">
        <f>+AA34+AA39</f>
        <v>4330950864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6317036346</v>
      </c>
      <c r="D42" s="43">
        <f>+D25-D40</f>
        <v>0</v>
      </c>
      <c r="E42" s="44">
        <f t="shared" si="6"/>
        <v>5836374768</v>
      </c>
      <c r="F42" s="45">
        <f t="shared" si="6"/>
        <v>5560992690</v>
      </c>
      <c r="G42" s="45">
        <f t="shared" si="6"/>
        <v>269160714</v>
      </c>
      <c r="H42" s="45">
        <f t="shared" si="6"/>
        <v>-75810415</v>
      </c>
      <c r="I42" s="45">
        <f t="shared" si="6"/>
        <v>-95271393</v>
      </c>
      <c r="J42" s="45">
        <f t="shared" si="6"/>
        <v>98078906</v>
      </c>
      <c r="K42" s="45">
        <f t="shared" si="6"/>
        <v>-43490639</v>
      </c>
      <c r="L42" s="45">
        <f t="shared" si="6"/>
        <v>-76795321</v>
      </c>
      <c r="M42" s="45">
        <f t="shared" si="6"/>
        <v>154890688</v>
      </c>
      <c r="N42" s="45">
        <f t="shared" si="6"/>
        <v>34604728</v>
      </c>
      <c r="O42" s="45">
        <f t="shared" si="6"/>
        <v>-22479938</v>
      </c>
      <c r="P42" s="45">
        <f t="shared" si="6"/>
        <v>-17713287</v>
      </c>
      <c r="Q42" s="45">
        <f t="shared" si="6"/>
        <v>56004122</v>
      </c>
      <c r="R42" s="45">
        <f t="shared" si="6"/>
        <v>15810897</v>
      </c>
      <c r="S42" s="45">
        <f t="shared" si="6"/>
        <v>77037553</v>
      </c>
      <c r="T42" s="45">
        <f t="shared" si="6"/>
        <v>-112819674</v>
      </c>
      <c r="U42" s="45">
        <f t="shared" si="6"/>
        <v>0</v>
      </c>
      <c r="V42" s="45">
        <f t="shared" si="6"/>
        <v>-35782121</v>
      </c>
      <c r="W42" s="45">
        <f t="shared" si="6"/>
        <v>112712410</v>
      </c>
      <c r="X42" s="45">
        <f t="shared" si="6"/>
        <v>5560992689</v>
      </c>
      <c r="Y42" s="45">
        <f t="shared" si="6"/>
        <v>-5448280279</v>
      </c>
      <c r="Z42" s="46">
        <f>+IF(X42&lt;&gt;0,+(Y42/X42)*100,0)</f>
        <v>-97.97316025566887</v>
      </c>
      <c r="AA42" s="47">
        <f>+AA25-AA40</f>
        <v>5560992690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6376037225</v>
      </c>
      <c r="D45" s="18"/>
      <c r="E45" s="19">
        <v>6080480115</v>
      </c>
      <c r="F45" s="20">
        <v>6425047493</v>
      </c>
      <c r="G45" s="20"/>
      <c r="H45" s="20">
        <v>-208955</v>
      </c>
      <c r="I45" s="20">
        <v>587701</v>
      </c>
      <c r="J45" s="20">
        <v>378746</v>
      </c>
      <c r="K45" s="20">
        <v>1511428</v>
      </c>
      <c r="L45" s="20"/>
      <c r="M45" s="20"/>
      <c r="N45" s="20">
        <v>1511428</v>
      </c>
      <c r="O45" s="20"/>
      <c r="P45" s="20">
        <v>-1597427</v>
      </c>
      <c r="Q45" s="20">
        <v>-7372622</v>
      </c>
      <c r="R45" s="20">
        <v>-8970049</v>
      </c>
      <c r="S45" s="20">
        <v>-45205</v>
      </c>
      <c r="T45" s="20">
        <v>-690198</v>
      </c>
      <c r="U45" s="20"/>
      <c r="V45" s="20">
        <v>-735403</v>
      </c>
      <c r="W45" s="20">
        <v>-7815278</v>
      </c>
      <c r="X45" s="20">
        <v>6425047493</v>
      </c>
      <c r="Y45" s="20">
        <v>-6432862771</v>
      </c>
      <c r="Z45" s="48">
        <v>-100.12</v>
      </c>
      <c r="AA45" s="22">
        <v>6425047493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6376037225</v>
      </c>
      <c r="D48" s="51">
        <f>SUM(D45:D47)</f>
        <v>0</v>
      </c>
      <c r="E48" s="52">
        <f t="shared" si="7"/>
        <v>6080480115</v>
      </c>
      <c r="F48" s="53">
        <f t="shared" si="7"/>
        <v>6425047493</v>
      </c>
      <c r="G48" s="53">
        <f t="shared" si="7"/>
        <v>0</v>
      </c>
      <c r="H48" s="53">
        <f t="shared" si="7"/>
        <v>-208955</v>
      </c>
      <c r="I48" s="53">
        <f t="shared" si="7"/>
        <v>587701</v>
      </c>
      <c r="J48" s="53">
        <f t="shared" si="7"/>
        <v>378746</v>
      </c>
      <c r="K48" s="53">
        <f t="shared" si="7"/>
        <v>1511428</v>
      </c>
      <c r="L48" s="53">
        <f t="shared" si="7"/>
        <v>0</v>
      </c>
      <c r="M48" s="53">
        <f t="shared" si="7"/>
        <v>0</v>
      </c>
      <c r="N48" s="53">
        <f t="shared" si="7"/>
        <v>1511428</v>
      </c>
      <c r="O48" s="53">
        <f t="shared" si="7"/>
        <v>0</v>
      </c>
      <c r="P48" s="53">
        <f t="shared" si="7"/>
        <v>-1597427</v>
      </c>
      <c r="Q48" s="53">
        <f t="shared" si="7"/>
        <v>-7372622</v>
      </c>
      <c r="R48" s="53">
        <f t="shared" si="7"/>
        <v>-8970049</v>
      </c>
      <c r="S48" s="53">
        <f t="shared" si="7"/>
        <v>-45205</v>
      </c>
      <c r="T48" s="53">
        <f t="shared" si="7"/>
        <v>-690198</v>
      </c>
      <c r="U48" s="53">
        <f t="shared" si="7"/>
        <v>0</v>
      </c>
      <c r="V48" s="53">
        <f t="shared" si="7"/>
        <v>-735403</v>
      </c>
      <c r="W48" s="53">
        <f t="shared" si="7"/>
        <v>-7815278</v>
      </c>
      <c r="X48" s="53">
        <f t="shared" si="7"/>
        <v>6425047493</v>
      </c>
      <c r="Y48" s="53">
        <f t="shared" si="7"/>
        <v>-6432862771</v>
      </c>
      <c r="Z48" s="54">
        <f>+IF(X48&lt;&gt;0,+(Y48/X48)*100,0)</f>
        <v>-100.1216376689591</v>
      </c>
      <c r="AA48" s="55">
        <f>SUM(AA45:AA47)</f>
        <v>6425047493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210078863</v>
      </c>
      <c r="D6" s="18"/>
      <c r="E6" s="19">
        <v>-1558606484</v>
      </c>
      <c r="F6" s="20">
        <v>65456739</v>
      </c>
      <c r="G6" s="20">
        <v>284763907</v>
      </c>
      <c r="H6" s="20">
        <v>-29965020</v>
      </c>
      <c r="I6" s="20">
        <v>39408041</v>
      </c>
      <c r="J6" s="20">
        <v>294206928</v>
      </c>
      <c r="K6" s="20">
        <v>-26349927</v>
      </c>
      <c r="L6" s="20">
        <v>201321574</v>
      </c>
      <c r="M6" s="20">
        <v>-12463499</v>
      </c>
      <c r="N6" s="20">
        <v>162508148</v>
      </c>
      <c r="O6" s="20">
        <v>127039076</v>
      </c>
      <c r="P6" s="20">
        <v>-237230163</v>
      </c>
      <c r="Q6" s="20">
        <v>-39166238</v>
      </c>
      <c r="R6" s="20">
        <v>-149357325</v>
      </c>
      <c r="S6" s="20">
        <v>-38088362</v>
      </c>
      <c r="T6" s="20">
        <v>-42671557</v>
      </c>
      <c r="U6" s="20">
        <v>-80130934</v>
      </c>
      <c r="V6" s="20">
        <v>-160890853</v>
      </c>
      <c r="W6" s="20">
        <v>146466898</v>
      </c>
      <c r="X6" s="20">
        <v>65456739</v>
      </c>
      <c r="Y6" s="20">
        <v>81010159</v>
      </c>
      <c r="Z6" s="21">
        <v>123.76</v>
      </c>
      <c r="AA6" s="22">
        <v>65456739</v>
      </c>
    </row>
    <row r="7" spans="1:27" ht="12.75">
      <c r="A7" s="23" t="s">
        <v>34</v>
      </c>
      <c r="B7" s="17"/>
      <c r="C7" s="18">
        <v>450000000</v>
      </c>
      <c r="D7" s="18"/>
      <c r="E7" s="19"/>
      <c r="F7" s="20">
        <v>400000000</v>
      </c>
      <c r="G7" s="20">
        <v>450000000</v>
      </c>
      <c r="H7" s="20"/>
      <c r="I7" s="20">
        <v>-80000000</v>
      </c>
      <c r="J7" s="20">
        <v>370000000</v>
      </c>
      <c r="K7" s="20"/>
      <c r="L7" s="20">
        <v>-200000000</v>
      </c>
      <c r="M7" s="20"/>
      <c r="N7" s="20">
        <v>-200000000</v>
      </c>
      <c r="O7" s="20">
        <v>-120000000</v>
      </c>
      <c r="P7" s="20">
        <v>200000000</v>
      </c>
      <c r="Q7" s="20"/>
      <c r="R7" s="20">
        <v>80000000</v>
      </c>
      <c r="S7" s="20"/>
      <c r="T7" s="20"/>
      <c r="U7" s="20"/>
      <c r="V7" s="20"/>
      <c r="W7" s="20">
        <v>250000000</v>
      </c>
      <c r="X7" s="20">
        <v>400000000</v>
      </c>
      <c r="Y7" s="20">
        <v>-150000000</v>
      </c>
      <c r="Z7" s="21">
        <v>-37.5</v>
      </c>
      <c r="AA7" s="22">
        <v>400000000</v>
      </c>
    </row>
    <row r="8" spans="1:27" ht="12.75">
      <c r="A8" s="23" t="s">
        <v>35</v>
      </c>
      <c r="B8" s="17"/>
      <c r="C8" s="18">
        <v>93716646</v>
      </c>
      <c r="D8" s="18"/>
      <c r="E8" s="19">
        <v>1292562631</v>
      </c>
      <c r="F8" s="20">
        <v>83649130</v>
      </c>
      <c r="G8" s="20">
        <v>104740053</v>
      </c>
      <c r="H8" s="20">
        <v>4756642</v>
      </c>
      <c r="I8" s="20">
        <v>-1866010</v>
      </c>
      <c r="J8" s="20">
        <v>107630685</v>
      </c>
      <c r="K8" s="20">
        <v>-2926767</v>
      </c>
      <c r="L8" s="20">
        <v>16518115</v>
      </c>
      <c r="M8" s="20">
        <v>8064401</v>
      </c>
      <c r="N8" s="20">
        <v>21655749</v>
      </c>
      <c r="O8" s="20">
        <v>-10039943</v>
      </c>
      <c r="P8" s="20">
        <v>7308027</v>
      </c>
      <c r="Q8" s="20">
        <v>-10832856</v>
      </c>
      <c r="R8" s="20">
        <v>-13564772</v>
      </c>
      <c r="S8" s="20">
        <v>23018102</v>
      </c>
      <c r="T8" s="20">
        <v>10045816</v>
      </c>
      <c r="U8" s="20">
        <v>43506</v>
      </c>
      <c r="V8" s="20">
        <v>33107424</v>
      </c>
      <c r="W8" s="20">
        <v>148829086</v>
      </c>
      <c r="X8" s="20">
        <v>83649130</v>
      </c>
      <c r="Y8" s="20">
        <v>65179956</v>
      </c>
      <c r="Z8" s="21">
        <v>77.92</v>
      </c>
      <c r="AA8" s="22">
        <v>83649130</v>
      </c>
    </row>
    <row r="9" spans="1:27" ht="12.75">
      <c r="A9" s="23" t="s">
        <v>36</v>
      </c>
      <c r="B9" s="17"/>
      <c r="C9" s="18">
        <v>27917849</v>
      </c>
      <c r="D9" s="18"/>
      <c r="E9" s="19"/>
      <c r="F9" s="20">
        <v>45494068</v>
      </c>
      <c r="G9" s="20">
        <v>51835068</v>
      </c>
      <c r="H9" s="20">
        <v>4207722</v>
      </c>
      <c r="I9" s="20">
        <v>4059935</v>
      </c>
      <c r="J9" s="20">
        <v>60102725</v>
      </c>
      <c r="K9" s="20">
        <v>2219712</v>
      </c>
      <c r="L9" s="20">
        <v>116502</v>
      </c>
      <c r="M9" s="20">
        <v>3327791</v>
      </c>
      <c r="N9" s="20">
        <v>5664005</v>
      </c>
      <c r="O9" s="20">
        <v>4368438</v>
      </c>
      <c r="P9" s="20">
        <v>10572200</v>
      </c>
      <c r="Q9" s="20">
        <v>19049786</v>
      </c>
      <c r="R9" s="20">
        <v>33990424</v>
      </c>
      <c r="S9" s="20">
        <v>-4220582</v>
      </c>
      <c r="T9" s="20">
        <v>5496467</v>
      </c>
      <c r="U9" s="20">
        <v>47192448</v>
      </c>
      <c r="V9" s="20">
        <v>48468333</v>
      </c>
      <c r="W9" s="20">
        <v>148225487</v>
      </c>
      <c r="X9" s="20">
        <v>45494068</v>
      </c>
      <c r="Y9" s="20">
        <v>102731419</v>
      </c>
      <c r="Z9" s="21">
        <v>225.81</v>
      </c>
      <c r="AA9" s="22">
        <v>45494068</v>
      </c>
    </row>
    <row r="10" spans="1:27" ht="12.75">
      <c r="A10" s="23" t="s">
        <v>37</v>
      </c>
      <c r="B10" s="17"/>
      <c r="C10" s="18">
        <v>1023</v>
      </c>
      <c r="D10" s="18"/>
      <c r="E10" s="19"/>
      <c r="F10" s="20">
        <v>1023</v>
      </c>
      <c r="G10" s="24">
        <v>1022</v>
      </c>
      <c r="H10" s="24"/>
      <c r="I10" s="24"/>
      <c r="J10" s="20">
        <v>1022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1022</v>
      </c>
      <c r="X10" s="20">
        <v>1023</v>
      </c>
      <c r="Y10" s="24">
        <v>-1</v>
      </c>
      <c r="Z10" s="25">
        <v>-0.1</v>
      </c>
      <c r="AA10" s="26">
        <v>1023</v>
      </c>
    </row>
    <row r="11" spans="1:27" ht="12.75">
      <c r="A11" s="23" t="s">
        <v>38</v>
      </c>
      <c r="B11" s="17"/>
      <c r="C11" s="18">
        <v>50672964</v>
      </c>
      <c r="D11" s="18"/>
      <c r="E11" s="19">
        <v>-48845426</v>
      </c>
      <c r="F11" s="20">
        <v>48065155</v>
      </c>
      <c r="G11" s="20">
        <v>50111681</v>
      </c>
      <c r="H11" s="20">
        <v>910467</v>
      </c>
      <c r="I11" s="20">
        <v>1124071</v>
      </c>
      <c r="J11" s="20">
        <v>52146219</v>
      </c>
      <c r="K11" s="20">
        <v>-1532721</v>
      </c>
      <c r="L11" s="20">
        <v>674554</v>
      </c>
      <c r="M11" s="20">
        <v>-92871</v>
      </c>
      <c r="N11" s="20">
        <v>-951038</v>
      </c>
      <c r="O11" s="20">
        <v>-250359</v>
      </c>
      <c r="P11" s="20">
        <v>83245</v>
      </c>
      <c r="Q11" s="20">
        <v>-1289163</v>
      </c>
      <c r="R11" s="20">
        <v>-1456277</v>
      </c>
      <c r="S11" s="20">
        <v>-9093</v>
      </c>
      <c r="T11" s="20">
        <v>56254</v>
      </c>
      <c r="U11" s="20">
        <v>1185710</v>
      </c>
      <c r="V11" s="20">
        <v>1232871</v>
      </c>
      <c r="W11" s="20">
        <v>50971775</v>
      </c>
      <c r="X11" s="20">
        <v>48065155</v>
      </c>
      <c r="Y11" s="20">
        <v>2906620</v>
      </c>
      <c r="Z11" s="21">
        <v>6.05</v>
      </c>
      <c r="AA11" s="22">
        <v>48065155</v>
      </c>
    </row>
    <row r="12" spans="1:27" ht="12.75">
      <c r="A12" s="27" t="s">
        <v>39</v>
      </c>
      <c r="B12" s="28"/>
      <c r="C12" s="29">
        <f aca="true" t="shared" si="0" ref="C12:Y12">SUM(C6:C11)</f>
        <v>832387345</v>
      </c>
      <c r="D12" s="29">
        <f>SUM(D6:D11)</f>
        <v>0</v>
      </c>
      <c r="E12" s="30">
        <f t="shared" si="0"/>
        <v>-314889279</v>
      </c>
      <c r="F12" s="31">
        <f t="shared" si="0"/>
        <v>642666115</v>
      </c>
      <c r="G12" s="31">
        <f t="shared" si="0"/>
        <v>941451731</v>
      </c>
      <c r="H12" s="31">
        <f t="shared" si="0"/>
        <v>-20090189</v>
      </c>
      <c r="I12" s="31">
        <f t="shared" si="0"/>
        <v>-37273963</v>
      </c>
      <c r="J12" s="31">
        <f t="shared" si="0"/>
        <v>884087579</v>
      </c>
      <c r="K12" s="31">
        <f t="shared" si="0"/>
        <v>-28589703</v>
      </c>
      <c r="L12" s="31">
        <f t="shared" si="0"/>
        <v>18630745</v>
      </c>
      <c r="M12" s="31">
        <f t="shared" si="0"/>
        <v>-1164178</v>
      </c>
      <c r="N12" s="31">
        <f t="shared" si="0"/>
        <v>-11123136</v>
      </c>
      <c r="O12" s="31">
        <f t="shared" si="0"/>
        <v>1117212</v>
      </c>
      <c r="P12" s="31">
        <f t="shared" si="0"/>
        <v>-19266691</v>
      </c>
      <c r="Q12" s="31">
        <f t="shared" si="0"/>
        <v>-32238471</v>
      </c>
      <c r="R12" s="31">
        <f t="shared" si="0"/>
        <v>-50387950</v>
      </c>
      <c r="S12" s="31">
        <f t="shared" si="0"/>
        <v>-19299935</v>
      </c>
      <c r="T12" s="31">
        <f t="shared" si="0"/>
        <v>-27073020</v>
      </c>
      <c r="U12" s="31">
        <f t="shared" si="0"/>
        <v>-31709270</v>
      </c>
      <c r="V12" s="31">
        <f t="shared" si="0"/>
        <v>-78082225</v>
      </c>
      <c r="W12" s="31">
        <f t="shared" si="0"/>
        <v>744494268</v>
      </c>
      <c r="X12" s="31">
        <f t="shared" si="0"/>
        <v>642666115</v>
      </c>
      <c r="Y12" s="31">
        <f t="shared" si="0"/>
        <v>101828153</v>
      </c>
      <c r="Z12" s="32">
        <f>+IF(X12&lt;&gt;0,+(Y12/X12)*100,0)</f>
        <v>15.844643217263757</v>
      </c>
      <c r="AA12" s="33">
        <f>SUM(AA6:AA11)</f>
        <v>642666115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25923695</v>
      </c>
      <c r="D17" s="18"/>
      <c r="E17" s="19"/>
      <c r="F17" s="20">
        <v>25923696</v>
      </c>
      <c r="G17" s="20">
        <v>25923696</v>
      </c>
      <c r="H17" s="20"/>
      <c r="I17" s="20"/>
      <c r="J17" s="20">
        <v>25923696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25923696</v>
      </c>
      <c r="X17" s="20">
        <v>25923696</v>
      </c>
      <c r="Y17" s="20"/>
      <c r="Z17" s="21"/>
      <c r="AA17" s="22">
        <v>25923696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6645777753</v>
      </c>
      <c r="D19" s="18"/>
      <c r="E19" s="19">
        <v>325580418</v>
      </c>
      <c r="F19" s="20">
        <v>6905173204</v>
      </c>
      <c r="G19" s="20">
        <v>6663106774</v>
      </c>
      <c r="H19" s="20">
        <v>-7046469</v>
      </c>
      <c r="I19" s="20">
        <v>7641718</v>
      </c>
      <c r="J19" s="20">
        <v>6663702023</v>
      </c>
      <c r="K19" s="20">
        <v>18117621</v>
      </c>
      <c r="L19" s="20">
        <v>21346552</v>
      </c>
      <c r="M19" s="20">
        <v>24516007</v>
      </c>
      <c r="N19" s="20">
        <v>63980180</v>
      </c>
      <c r="O19" s="20">
        <v>7649788</v>
      </c>
      <c r="P19" s="20">
        <v>5756187</v>
      </c>
      <c r="Q19" s="20">
        <v>74397985</v>
      </c>
      <c r="R19" s="20">
        <v>87803960</v>
      </c>
      <c r="S19" s="20">
        <v>1540475</v>
      </c>
      <c r="T19" s="20">
        <v>42242939</v>
      </c>
      <c r="U19" s="20">
        <v>67230299</v>
      </c>
      <c r="V19" s="20">
        <v>111013713</v>
      </c>
      <c r="W19" s="20">
        <v>6926499876</v>
      </c>
      <c r="X19" s="20">
        <v>6905173204</v>
      </c>
      <c r="Y19" s="20">
        <v>21326672</v>
      </c>
      <c r="Z19" s="21">
        <v>0.31</v>
      </c>
      <c r="AA19" s="22">
        <v>6905173204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9365625</v>
      </c>
      <c r="D22" s="18"/>
      <c r="E22" s="19">
        <v>7014008</v>
      </c>
      <c r="F22" s="20">
        <v>10675788</v>
      </c>
      <c r="G22" s="20">
        <v>9365625</v>
      </c>
      <c r="H22" s="20">
        <v>-174331</v>
      </c>
      <c r="I22" s="20">
        <v>-87166</v>
      </c>
      <c r="J22" s="20">
        <v>9104128</v>
      </c>
      <c r="K22" s="20">
        <v>-87166</v>
      </c>
      <c r="L22" s="20">
        <v>-87166</v>
      </c>
      <c r="M22" s="20">
        <v>-87166</v>
      </c>
      <c r="N22" s="20">
        <v>-261498</v>
      </c>
      <c r="O22" s="20">
        <v>-87166</v>
      </c>
      <c r="P22" s="20">
        <v>-87166</v>
      </c>
      <c r="Q22" s="20">
        <v>-87166</v>
      </c>
      <c r="R22" s="20">
        <v>-261498</v>
      </c>
      <c r="S22" s="20">
        <v>-87166</v>
      </c>
      <c r="T22" s="20">
        <v>771099</v>
      </c>
      <c r="U22" s="20">
        <v>1150056</v>
      </c>
      <c r="V22" s="20">
        <v>1833989</v>
      </c>
      <c r="W22" s="20">
        <v>10415121</v>
      </c>
      <c r="X22" s="20">
        <v>10675788</v>
      </c>
      <c r="Y22" s="20">
        <v>-260667</v>
      </c>
      <c r="Z22" s="21">
        <v>-2.44</v>
      </c>
      <c r="AA22" s="22">
        <v>10675788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6681067073</v>
      </c>
      <c r="D24" s="29">
        <f>SUM(D15:D23)</f>
        <v>0</v>
      </c>
      <c r="E24" s="36">
        <f t="shared" si="1"/>
        <v>332594426</v>
      </c>
      <c r="F24" s="37">
        <f t="shared" si="1"/>
        <v>6941772688</v>
      </c>
      <c r="G24" s="37">
        <f t="shared" si="1"/>
        <v>6698396095</v>
      </c>
      <c r="H24" s="37">
        <f t="shared" si="1"/>
        <v>-7220800</v>
      </c>
      <c r="I24" s="37">
        <f t="shared" si="1"/>
        <v>7554552</v>
      </c>
      <c r="J24" s="37">
        <f t="shared" si="1"/>
        <v>6698729847</v>
      </c>
      <c r="K24" s="37">
        <f t="shared" si="1"/>
        <v>18030455</v>
      </c>
      <c r="L24" s="37">
        <f t="shared" si="1"/>
        <v>21259386</v>
      </c>
      <c r="M24" s="37">
        <f t="shared" si="1"/>
        <v>24428841</v>
      </c>
      <c r="N24" s="37">
        <f t="shared" si="1"/>
        <v>63718682</v>
      </c>
      <c r="O24" s="37">
        <f t="shared" si="1"/>
        <v>7562622</v>
      </c>
      <c r="P24" s="37">
        <f t="shared" si="1"/>
        <v>5669021</v>
      </c>
      <c r="Q24" s="37">
        <f t="shared" si="1"/>
        <v>74310819</v>
      </c>
      <c r="R24" s="37">
        <f t="shared" si="1"/>
        <v>87542462</v>
      </c>
      <c r="S24" s="37">
        <f t="shared" si="1"/>
        <v>1453309</v>
      </c>
      <c r="T24" s="37">
        <f t="shared" si="1"/>
        <v>43014038</v>
      </c>
      <c r="U24" s="37">
        <f t="shared" si="1"/>
        <v>68380355</v>
      </c>
      <c r="V24" s="37">
        <f t="shared" si="1"/>
        <v>112847702</v>
      </c>
      <c r="W24" s="37">
        <f t="shared" si="1"/>
        <v>6962838693</v>
      </c>
      <c r="X24" s="37">
        <f t="shared" si="1"/>
        <v>6941772688</v>
      </c>
      <c r="Y24" s="37">
        <f t="shared" si="1"/>
        <v>21066005</v>
      </c>
      <c r="Z24" s="38">
        <f>+IF(X24&lt;&gt;0,+(Y24/X24)*100,0)</f>
        <v>0.30346722583434727</v>
      </c>
      <c r="AA24" s="39">
        <f>SUM(AA15:AA23)</f>
        <v>6941772688</v>
      </c>
    </row>
    <row r="25" spans="1:27" ht="12.75">
      <c r="A25" s="27" t="s">
        <v>50</v>
      </c>
      <c r="B25" s="28"/>
      <c r="C25" s="29">
        <f aca="true" t="shared" si="2" ref="C25:Y25">+C12+C24</f>
        <v>7513454418</v>
      </c>
      <c r="D25" s="29">
        <f>+D12+D24</f>
        <v>0</v>
      </c>
      <c r="E25" s="30">
        <f t="shared" si="2"/>
        <v>17705147</v>
      </c>
      <c r="F25" s="31">
        <f t="shared" si="2"/>
        <v>7584438803</v>
      </c>
      <c r="G25" s="31">
        <f t="shared" si="2"/>
        <v>7639847826</v>
      </c>
      <c r="H25" s="31">
        <f t="shared" si="2"/>
        <v>-27310989</v>
      </c>
      <c r="I25" s="31">
        <f t="shared" si="2"/>
        <v>-29719411</v>
      </c>
      <c r="J25" s="31">
        <f t="shared" si="2"/>
        <v>7582817426</v>
      </c>
      <c r="K25" s="31">
        <f t="shared" si="2"/>
        <v>-10559248</v>
      </c>
      <c r="L25" s="31">
        <f t="shared" si="2"/>
        <v>39890131</v>
      </c>
      <c r="M25" s="31">
        <f t="shared" si="2"/>
        <v>23264663</v>
      </c>
      <c r="N25" s="31">
        <f t="shared" si="2"/>
        <v>52595546</v>
      </c>
      <c r="O25" s="31">
        <f t="shared" si="2"/>
        <v>8679834</v>
      </c>
      <c r="P25" s="31">
        <f t="shared" si="2"/>
        <v>-13597670</v>
      </c>
      <c r="Q25" s="31">
        <f t="shared" si="2"/>
        <v>42072348</v>
      </c>
      <c r="R25" s="31">
        <f t="shared" si="2"/>
        <v>37154512</v>
      </c>
      <c r="S25" s="31">
        <f t="shared" si="2"/>
        <v>-17846626</v>
      </c>
      <c r="T25" s="31">
        <f t="shared" si="2"/>
        <v>15941018</v>
      </c>
      <c r="U25" s="31">
        <f t="shared" si="2"/>
        <v>36671085</v>
      </c>
      <c r="V25" s="31">
        <f t="shared" si="2"/>
        <v>34765477</v>
      </c>
      <c r="W25" s="31">
        <f t="shared" si="2"/>
        <v>7707332961</v>
      </c>
      <c r="X25" s="31">
        <f t="shared" si="2"/>
        <v>7584438803</v>
      </c>
      <c r="Y25" s="31">
        <f t="shared" si="2"/>
        <v>122894158</v>
      </c>
      <c r="Z25" s="32">
        <f>+IF(X25&lt;&gt;0,+(Y25/X25)*100,0)</f>
        <v>1.6203460953681847</v>
      </c>
      <c r="AA25" s="33">
        <f>+AA12+AA24</f>
        <v>7584438803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23901935</v>
      </c>
      <c r="D30" s="18"/>
      <c r="E30" s="19"/>
      <c r="F30" s="20">
        <v>6463599</v>
      </c>
      <c r="G30" s="20">
        <v>23901936</v>
      </c>
      <c r="H30" s="20"/>
      <c r="I30" s="20"/>
      <c r="J30" s="20">
        <v>23901936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-6561396</v>
      </c>
      <c r="V30" s="20">
        <v>-6561396</v>
      </c>
      <c r="W30" s="20">
        <v>17340540</v>
      </c>
      <c r="X30" s="20">
        <v>6463599</v>
      </c>
      <c r="Y30" s="20">
        <v>10876941</v>
      </c>
      <c r="Z30" s="21">
        <v>168.28</v>
      </c>
      <c r="AA30" s="22">
        <v>6463599</v>
      </c>
    </row>
    <row r="31" spans="1:27" ht="12.75">
      <c r="A31" s="23" t="s">
        <v>55</v>
      </c>
      <c r="B31" s="17"/>
      <c r="C31" s="18">
        <v>73081387</v>
      </c>
      <c r="D31" s="18"/>
      <c r="E31" s="19"/>
      <c r="F31" s="20">
        <v>80756388</v>
      </c>
      <c r="G31" s="20">
        <v>73349951</v>
      </c>
      <c r="H31" s="20">
        <v>-78895</v>
      </c>
      <c r="I31" s="20">
        <v>33939</v>
      </c>
      <c r="J31" s="20">
        <v>73304995</v>
      </c>
      <c r="K31" s="20">
        <v>-335791</v>
      </c>
      <c r="L31" s="20">
        <v>401276</v>
      </c>
      <c r="M31" s="20">
        <v>240108</v>
      </c>
      <c r="N31" s="20">
        <v>305593</v>
      </c>
      <c r="O31" s="20">
        <v>583508</v>
      </c>
      <c r="P31" s="20">
        <v>-699233</v>
      </c>
      <c r="Q31" s="20">
        <v>364249</v>
      </c>
      <c r="R31" s="20">
        <v>248524</v>
      </c>
      <c r="S31" s="20">
        <v>471427</v>
      </c>
      <c r="T31" s="20">
        <v>534779</v>
      </c>
      <c r="U31" s="20">
        <v>465650</v>
      </c>
      <c r="V31" s="20">
        <v>1471856</v>
      </c>
      <c r="W31" s="20">
        <v>75330968</v>
      </c>
      <c r="X31" s="20">
        <v>80756388</v>
      </c>
      <c r="Y31" s="20">
        <v>-5425420</v>
      </c>
      <c r="Z31" s="21">
        <v>-6.72</v>
      </c>
      <c r="AA31" s="22">
        <v>80756388</v>
      </c>
    </row>
    <row r="32" spans="1:27" ht="12.75">
      <c r="A32" s="23" t="s">
        <v>56</v>
      </c>
      <c r="B32" s="17"/>
      <c r="C32" s="18">
        <v>156338077</v>
      </c>
      <c r="D32" s="18"/>
      <c r="E32" s="19"/>
      <c r="F32" s="20">
        <v>97139068</v>
      </c>
      <c r="G32" s="20">
        <v>131793438</v>
      </c>
      <c r="H32" s="20">
        <v>-1262465</v>
      </c>
      <c r="I32" s="20">
        <v>-6575130</v>
      </c>
      <c r="J32" s="20">
        <v>123955843</v>
      </c>
      <c r="K32" s="20">
        <v>3325824</v>
      </c>
      <c r="L32" s="20">
        <v>10345024</v>
      </c>
      <c r="M32" s="20">
        <v>-1116495</v>
      </c>
      <c r="N32" s="20">
        <v>12554353</v>
      </c>
      <c r="O32" s="20">
        <v>14237161</v>
      </c>
      <c r="P32" s="20">
        <v>-2890916</v>
      </c>
      <c r="Q32" s="20">
        <v>-28819257</v>
      </c>
      <c r="R32" s="20">
        <v>-17473012</v>
      </c>
      <c r="S32" s="20">
        <v>-7814488</v>
      </c>
      <c r="T32" s="20">
        <v>17493536</v>
      </c>
      <c r="U32" s="20">
        <v>21045308</v>
      </c>
      <c r="V32" s="20">
        <v>30724356</v>
      </c>
      <c r="W32" s="20">
        <v>149761540</v>
      </c>
      <c r="X32" s="20">
        <v>97139068</v>
      </c>
      <c r="Y32" s="20">
        <v>52622472</v>
      </c>
      <c r="Z32" s="21">
        <v>54.17</v>
      </c>
      <c r="AA32" s="22">
        <v>97139068</v>
      </c>
    </row>
    <row r="33" spans="1:27" ht="12.75">
      <c r="A33" s="23" t="s">
        <v>57</v>
      </c>
      <c r="B33" s="17"/>
      <c r="C33" s="18">
        <v>7807066</v>
      </c>
      <c r="D33" s="18"/>
      <c r="E33" s="19"/>
      <c r="F33" s="20">
        <v>13739092</v>
      </c>
      <c r="G33" s="20">
        <v>7807064</v>
      </c>
      <c r="H33" s="20"/>
      <c r="I33" s="20"/>
      <c r="J33" s="20">
        <v>7807064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7807064</v>
      </c>
      <c r="X33" s="20">
        <v>13739092</v>
      </c>
      <c r="Y33" s="20">
        <v>-5932028</v>
      </c>
      <c r="Z33" s="21">
        <v>-43.18</v>
      </c>
      <c r="AA33" s="22">
        <v>13739092</v>
      </c>
    </row>
    <row r="34" spans="1:27" ht="12.75">
      <c r="A34" s="27" t="s">
        <v>58</v>
      </c>
      <c r="B34" s="28"/>
      <c r="C34" s="29">
        <f aca="true" t="shared" si="3" ref="C34:Y34">SUM(C29:C33)</f>
        <v>261128465</v>
      </c>
      <c r="D34" s="29">
        <f>SUM(D29:D33)</f>
        <v>0</v>
      </c>
      <c r="E34" s="30">
        <f t="shared" si="3"/>
        <v>0</v>
      </c>
      <c r="F34" s="31">
        <f t="shared" si="3"/>
        <v>198098147</v>
      </c>
      <c r="G34" s="31">
        <f t="shared" si="3"/>
        <v>236852389</v>
      </c>
      <c r="H34" s="31">
        <f t="shared" si="3"/>
        <v>-1341360</v>
      </c>
      <c r="I34" s="31">
        <f t="shared" si="3"/>
        <v>-6541191</v>
      </c>
      <c r="J34" s="31">
        <f t="shared" si="3"/>
        <v>228969838</v>
      </c>
      <c r="K34" s="31">
        <f t="shared" si="3"/>
        <v>2990033</v>
      </c>
      <c r="L34" s="31">
        <f t="shared" si="3"/>
        <v>10746300</v>
      </c>
      <c r="M34" s="31">
        <f t="shared" si="3"/>
        <v>-876387</v>
      </c>
      <c r="N34" s="31">
        <f t="shared" si="3"/>
        <v>12859946</v>
      </c>
      <c r="O34" s="31">
        <f t="shared" si="3"/>
        <v>14820669</v>
      </c>
      <c r="P34" s="31">
        <f t="shared" si="3"/>
        <v>-3590149</v>
      </c>
      <c r="Q34" s="31">
        <f t="shared" si="3"/>
        <v>-28455008</v>
      </c>
      <c r="R34" s="31">
        <f t="shared" si="3"/>
        <v>-17224488</v>
      </c>
      <c r="S34" s="31">
        <f t="shared" si="3"/>
        <v>-7343061</v>
      </c>
      <c r="T34" s="31">
        <f t="shared" si="3"/>
        <v>18028315</v>
      </c>
      <c r="U34" s="31">
        <f t="shared" si="3"/>
        <v>14949562</v>
      </c>
      <c r="V34" s="31">
        <f t="shared" si="3"/>
        <v>25634816</v>
      </c>
      <c r="W34" s="31">
        <f t="shared" si="3"/>
        <v>250240112</v>
      </c>
      <c r="X34" s="31">
        <f t="shared" si="3"/>
        <v>198098147</v>
      </c>
      <c r="Y34" s="31">
        <f t="shared" si="3"/>
        <v>52141965</v>
      </c>
      <c r="Z34" s="32">
        <f>+IF(X34&lt;&gt;0,+(Y34/X34)*100,0)</f>
        <v>26.321278512514308</v>
      </c>
      <c r="AA34" s="33">
        <f>SUM(AA29:AA33)</f>
        <v>198098147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308878297</v>
      </c>
      <c r="D37" s="18"/>
      <c r="E37" s="19"/>
      <c r="F37" s="20">
        <v>502942297</v>
      </c>
      <c r="G37" s="20">
        <v>308878297</v>
      </c>
      <c r="H37" s="20"/>
      <c r="I37" s="20"/>
      <c r="J37" s="20">
        <v>308878297</v>
      </c>
      <c r="K37" s="20"/>
      <c r="L37" s="20"/>
      <c r="M37" s="20">
        <v>-24667478</v>
      </c>
      <c r="N37" s="20">
        <v>-24667478</v>
      </c>
      <c r="O37" s="20"/>
      <c r="P37" s="20">
        <v>15772009</v>
      </c>
      <c r="Q37" s="20"/>
      <c r="R37" s="20">
        <v>15772009</v>
      </c>
      <c r="S37" s="20"/>
      <c r="T37" s="20"/>
      <c r="U37" s="20">
        <v>-18106082</v>
      </c>
      <c r="V37" s="20">
        <v>-18106082</v>
      </c>
      <c r="W37" s="20">
        <v>281876746</v>
      </c>
      <c r="X37" s="20">
        <v>502942297</v>
      </c>
      <c r="Y37" s="20">
        <v>-221065551</v>
      </c>
      <c r="Z37" s="21">
        <v>-43.95</v>
      </c>
      <c r="AA37" s="22">
        <v>502942297</v>
      </c>
    </row>
    <row r="38" spans="1:27" ht="12.75">
      <c r="A38" s="23" t="s">
        <v>57</v>
      </c>
      <c r="B38" s="17"/>
      <c r="C38" s="18">
        <v>143769485</v>
      </c>
      <c r="D38" s="18"/>
      <c r="E38" s="19"/>
      <c r="F38" s="20">
        <v>143769485</v>
      </c>
      <c r="G38" s="20">
        <v>143769485</v>
      </c>
      <c r="H38" s="20"/>
      <c r="I38" s="20"/>
      <c r="J38" s="20">
        <v>143769485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143769485</v>
      </c>
      <c r="X38" s="20">
        <v>143769485</v>
      </c>
      <c r="Y38" s="20"/>
      <c r="Z38" s="21"/>
      <c r="AA38" s="22">
        <v>143769485</v>
      </c>
    </row>
    <row r="39" spans="1:27" ht="12.75">
      <c r="A39" s="27" t="s">
        <v>61</v>
      </c>
      <c r="B39" s="35"/>
      <c r="C39" s="29">
        <f aca="true" t="shared" si="4" ref="C39:Y39">SUM(C37:C38)</f>
        <v>452647782</v>
      </c>
      <c r="D39" s="29">
        <f>SUM(D37:D38)</f>
        <v>0</v>
      </c>
      <c r="E39" s="36">
        <f t="shared" si="4"/>
        <v>0</v>
      </c>
      <c r="F39" s="37">
        <f t="shared" si="4"/>
        <v>646711782</v>
      </c>
      <c r="G39" s="37">
        <f t="shared" si="4"/>
        <v>452647782</v>
      </c>
      <c r="H39" s="37">
        <f t="shared" si="4"/>
        <v>0</v>
      </c>
      <c r="I39" s="37">
        <f t="shared" si="4"/>
        <v>0</v>
      </c>
      <c r="J39" s="37">
        <f t="shared" si="4"/>
        <v>452647782</v>
      </c>
      <c r="K39" s="37">
        <f t="shared" si="4"/>
        <v>0</v>
      </c>
      <c r="L39" s="37">
        <f t="shared" si="4"/>
        <v>0</v>
      </c>
      <c r="M39" s="37">
        <f t="shared" si="4"/>
        <v>-24667478</v>
      </c>
      <c r="N39" s="37">
        <f t="shared" si="4"/>
        <v>-24667478</v>
      </c>
      <c r="O39" s="37">
        <f t="shared" si="4"/>
        <v>0</v>
      </c>
      <c r="P39" s="37">
        <f t="shared" si="4"/>
        <v>15772009</v>
      </c>
      <c r="Q39" s="37">
        <f t="shared" si="4"/>
        <v>0</v>
      </c>
      <c r="R39" s="37">
        <f t="shared" si="4"/>
        <v>15772009</v>
      </c>
      <c r="S39" s="37">
        <f t="shared" si="4"/>
        <v>0</v>
      </c>
      <c r="T39" s="37">
        <f t="shared" si="4"/>
        <v>0</v>
      </c>
      <c r="U39" s="37">
        <f t="shared" si="4"/>
        <v>-18106082</v>
      </c>
      <c r="V39" s="37">
        <f t="shared" si="4"/>
        <v>-18106082</v>
      </c>
      <c r="W39" s="37">
        <f t="shared" si="4"/>
        <v>425646231</v>
      </c>
      <c r="X39" s="37">
        <f t="shared" si="4"/>
        <v>646711782</v>
      </c>
      <c r="Y39" s="37">
        <f t="shared" si="4"/>
        <v>-221065551</v>
      </c>
      <c r="Z39" s="38">
        <f>+IF(X39&lt;&gt;0,+(Y39/X39)*100,0)</f>
        <v>-34.183009673388014</v>
      </c>
      <c r="AA39" s="39">
        <f>SUM(AA37:AA38)</f>
        <v>646711782</v>
      </c>
    </row>
    <row r="40" spans="1:27" ht="12.75">
      <c r="A40" s="27" t="s">
        <v>62</v>
      </c>
      <c r="B40" s="28"/>
      <c r="C40" s="29">
        <f aca="true" t="shared" si="5" ref="C40:Y40">+C34+C39</f>
        <v>713776247</v>
      </c>
      <c r="D40" s="29">
        <f>+D34+D39</f>
        <v>0</v>
      </c>
      <c r="E40" s="30">
        <f t="shared" si="5"/>
        <v>0</v>
      </c>
      <c r="F40" s="31">
        <f t="shared" si="5"/>
        <v>844809929</v>
      </c>
      <c r="G40" s="31">
        <f t="shared" si="5"/>
        <v>689500171</v>
      </c>
      <c r="H40" s="31">
        <f t="shared" si="5"/>
        <v>-1341360</v>
      </c>
      <c r="I40" s="31">
        <f t="shared" si="5"/>
        <v>-6541191</v>
      </c>
      <c r="J40" s="31">
        <f t="shared" si="5"/>
        <v>681617620</v>
      </c>
      <c r="K40" s="31">
        <f t="shared" si="5"/>
        <v>2990033</v>
      </c>
      <c r="L40" s="31">
        <f t="shared" si="5"/>
        <v>10746300</v>
      </c>
      <c r="M40" s="31">
        <f t="shared" si="5"/>
        <v>-25543865</v>
      </c>
      <c r="N40" s="31">
        <f t="shared" si="5"/>
        <v>-11807532</v>
      </c>
      <c r="O40" s="31">
        <f t="shared" si="5"/>
        <v>14820669</v>
      </c>
      <c r="P40" s="31">
        <f t="shared" si="5"/>
        <v>12181860</v>
      </c>
      <c r="Q40" s="31">
        <f t="shared" si="5"/>
        <v>-28455008</v>
      </c>
      <c r="R40" s="31">
        <f t="shared" si="5"/>
        <v>-1452479</v>
      </c>
      <c r="S40" s="31">
        <f t="shared" si="5"/>
        <v>-7343061</v>
      </c>
      <c r="T40" s="31">
        <f t="shared" si="5"/>
        <v>18028315</v>
      </c>
      <c r="U40" s="31">
        <f t="shared" si="5"/>
        <v>-3156520</v>
      </c>
      <c r="V40" s="31">
        <f t="shared" si="5"/>
        <v>7528734</v>
      </c>
      <c r="W40" s="31">
        <f t="shared" si="5"/>
        <v>675886343</v>
      </c>
      <c r="X40" s="31">
        <f t="shared" si="5"/>
        <v>844809929</v>
      </c>
      <c r="Y40" s="31">
        <f t="shared" si="5"/>
        <v>-168923586</v>
      </c>
      <c r="Z40" s="32">
        <f>+IF(X40&lt;&gt;0,+(Y40/X40)*100,0)</f>
        <v>-19.995454622550962</v>
      </c>
      <c r="AA40" s="33">
        <f>+AA34+AA39</f>
        <v>844809929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6799678171</v>
      </c>
      <c r="D42" s="43">
        <f>+D25-D40</f>
        <v>0</v>
      </c>
      <c r="E42" s="44">
        <f t="shared" si="6"/>
        <v>17705147</v>
      </c>
      <c r="F42" s="45">
        <f t="shared" si="6"/>
        <v>6739628874</v>
      </c>
      <c r="G42" s="45">
        <f t="shared" si="6"/>
        <v>6950347655</v>
      </c>
      <c r="H42" s="45">
        <f t="shared" si="6"/>
        <v>-25969629</v>
      </c>
      <c r="I42" s="45">
        <f t="shared" si="6"/>
        <v>-23178220</v>
      </c>
      <c r="J42" s="45">
        <f t="shared" si="6"/>
        <v>6901199806</v>
      </c>
      <c r="K42" s="45">
        <f t="shared" si="6"/>
        <v>-13549281</v>
      </c>
      <c r="L42" s="45">
        <f t="shared" si="6"/>
        <v>29143831</v>
      </c>
      <c r="M42" s="45">
        <f t="shared" si="6"/>
        <v>48808528</v>
      </c>
      <c r="N42" s="45">
        <f t="shared" si="6"/>
        <v>64403078</v>
      </c>
      <c r="O42" s="45">
        <f t="shared" si="6"/>
        <v>-6140835</v>
      </c>
      <c r="P42" s="45">
        <f t="shared" si="6"/>
        <v>-25779530</v>
      </c>
      <c r="Q42" s="45">
        <f t="shared" si="6"/>
        <v>70527356</v>
      </c>
      <c r="R42" s="45">
        <f t="shared" si="6"/>
        <v>38606991</v>
      </c>
      <c r="S42" s="45">
        <f t="shared" si="6"/>
        <v>-10503565</v>
      </c>
      <c r="T42" s="45">
        <f t="shared" si="6"/>
        <v>-2087297</v>
      </c>
      <c r="U42" s="45">
        <f t="shared" si="6"/>
        <v>39827605</v>
      </c>
      <c r="V42" s="45">
        <f t="shared" si="6"/>
        <v>27236743</v>
      </c>
      <c r="W42" s="45">
        <f t="shared" si="6"/>
        <v>7031446618</v>
      </c>
      <c r="X42" s="45">
        <f t="shared" si="6"/>
        <v>6739628874</v>
      </c>
      <c r="Y42" s="45">
        <f t="shared" si="6"/>
        <v>291817744</v>
      </c>
      <c r="Z42" s="46">
        <f>+IF(X42&lt;&gt;0,+(Y42/X42)*100,0)</f>
        <v>4.329878535682705</v>
      </c>
      <c r="AA42" s="47">
        <f>+AA25-AA40</f>
        <v>6739628874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6082621337</v>
      </c>
      <c r="D45" s="18"/>
      <c r="E45" s="19"/>
      <c r="F45" s="20">
        <v>6069337878</v>
      </c>
      <c r="G45" s="20">
        <v>6129494099</v>
      </c>
      <c r="H45" s="20">
        <v>-662319</v>
      </c>
      <c r="I45" s="20">
        <v>47417</v>
      </c>
      <c r="J45" s="20">
        <v>6128879197</v>
      </c>
      <c r="K45" s="20">
        <v>4361</v>
      </c>
      <c r="L45" s="20">
        <v>5994</v>
      </c>
      <c r="M45" s="20">
        <v>251426</v>
      </c>
      <c r="N45" s="20">
        <v>261781</v>
      </c>
      <c r="O45" s="20">
        <v>5060</v>
      </c>
      <c r="P45" s="20">
        <v>-5060</v>
      </c>
      <c r="Q45" s="20">
        <v>4517</v>
      </c>
      <c r="R45" s="20">
        <v>4517</v>
      </c>
      <c r="S45" s="20"/>
      <c r="T45" s="20"/>
      <c r="U45" s="20">
        <v>2106565</v>
      </c>
      <c r="V45" s="20">
        <v>2106565</v>
      </c>
      <c r="W45" s="20">
        <v>6131252060</v>
      </c>
      <c r="X45" s="20">
        <v>6069337878</v>
      </c>
      <c r="Y45" s="20">
        <v>61914182</v>
      </c>
      <c r="Z45" s="48">
        <v>1.02</v>
      </c>
      <c r="AA45" s="22">
        <v>6069337878</v>
      </c>
    </row>
    <row r="46" spans="1:27" ht="12.75">
      <c r="A46" s="23" t="s">
        <v>67</v>
      </c>
      <c r="B46" s="17"/>
      <c r="C46" s="18">
        <v>670291000</v>
      </c>
      <c r="D46" s="18"/>
      <c r="E46" s="19"/>
      <c r="F46" s="20">
        <v>670291000</v>
      </c>
      <c r="G46" s="20">
        <v>670291000</v>
      </c>
      <c r="H46" s="20"/>
      <c r="I46" s="20"/>
      <c r="J46" s="20">
        <v>670291000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670291000</v>
      </c>
      <c r="X46" s="20">
        <v>670291000</v>
      </c>
      <c r="Y46" s="20"/>
      <c r="Z46" s="48"/>
      <c r="AA46" s="22">
        <v>670291000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6752912337</v>
      </c>
      <c r="D48" s="51">
        <f>SUM(D45:D47)</f>
        <v>0</v>
      </c>
      <c r="E48" s="52">
        <f t="shared" si="7"/>
        <v>0</v>
      </c>
      <c r="F48" s="53">
        <f t="shared" si="7"/>
        <v>6739628878</v>
      </c>
      <c r="G48" s="53">
        <f t="shared" si="7"/>
        <v>6799785099</v>
      </c>
      <c r="H48" s="53">
        <f t="shared" si="7"/>
        <v>-662319</v>
      </c>
      <c r="I48" s="53">
        <f t="shared" si="7"/>
        <v>47417</v>
      </c>
      <c r="J48" s="53">
        <f t="shared" si="7"/>
        <v>6799170197</v>
      </c>
      <c r="K48" s="53">
        <f t="shared" si="7"/>
        <v>4361</v>
      </c>
      <c r="L48" s="53">
        <f t="shared" si="7"/>
        <v>5994</v>
      </c>
      <c r="M48" s="53">
        <f t="shared" si="7"/>
        <v>251426</v>
      </c>
      <c r="N48" s="53">
        <f t="shared" si="7"/>
        <v>261781</v>
      </c>
      <c r="O48" s="53">
        <f t="shared" si="7"/>
        <v>5060</v>
      </c>
      <c r="P48" s="53">
        <f t="shared" si="7"/>
        <v>-5060</v>
      </c>
      <c r="Q48" s="53">
        <f t="shared" si="7"/>
        <v>4517</v>
      </c>
      <c r="R48" s="53">
        <f t="shared" si="7"/>
        <v>4517</v>
      </c>
      <c r="S48" s="53">
        <f t="shared" si="7"/>
        <v>0</v>
      </c>
      <c r="T48" s="53">
        <f t="shared" si="7"/>
        <v>0</v>
      </c>
      <c r="U48" s="53">
        <f t="shared" si="7"/>
        <v>2106565</v>
      </c>
      <c r="V48" s="53">
        <f t="shared" si="7"/>
        <v>2106565</v>
      </c>
      <c r="W48" s="53">
        <f t="shared" si="7"/>
        <v>6801543060</v>
      </c>
      <c r="X48" s="53">
        <f t="shared" si="7"/>
        <v>6739628878</v>
      </c>
      <c r="Y48" s="53">
        <f t="shared" si="7"/>
        <v>61914182</v>
      </c>
      <c r="Z48" s="54">
        <f>+IF(X48&lt;&gt;0,+(Y48/X48)*100,0)</f>
        <v>0.9186586252858061</v>
      </c>
      <c r="AA48" s="55">
        <f>SUM(AA45:AA47)</f>
        <v>6739628878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741396</v>
      </c>
      <c r="D6" s="18"/>
      <c r="E6" s="19">
        <v>-32597914</v>
      </c>
      <c r="F6" s="20">
        <v>68271444</v>
      </c>
      <c r="G6" s="20">
        <v>-27911757</v>
      </c>
      <c r="H6" s="20">
        <v>4920685</v>
      </c>
      <c r="I6" s="20">
        <v>6459282</v>
      </c>
      <c r="J6" s="20">
        <v>-16531790</v>
      </c>
      <c r="K6" s="20">
        <v>-14532380</v>
      </c>
      <c r="L6" s="20">
        <v>-2481591</v>
      </c>
      <c r="M6" s="20">
        <v>-14343349</v>
      </c>
      <c r="N6" s="20">
        <v>-31357320</v>
      </c>
      <c r="O6" s="20">
        <v>-1357536</v>
      </c>
      <c r="P6" s="20">
        <v>-23258986</v>
      </c>
      <c r="Q6" s="20">
        <v>8895590</v>
      </c>
      <c r="R6" s="20">
        <v>-15720932</v>
      </c>
      <c r="S6" s="20">
        <v>45332846</v>
      </c>
      <c r="T6" s="20">
        <v>2095329</v>
      </c>
      <c r="U6" s="20">
        <v>-12778175</v>
      </c>
      <c r="V6" s="20">
        <v>34650000</v>
      </c>
      <c r="W6" s="20">
        <v>-28960042</v>
      </c>
      <c r="X6" s="20">
        <v>68271444</v>
      </c>
      <c r="Y6" s="20">
        <v>-97231486</v>
      </c>
      <c r="Z6" s="21">
        <v>-142.42</v>
      </c>
      <c r="AA6" s="22">
        <v>68271444</v>
      </c>
    </row>
    <row r="7" spans="1:27" ht="12.75">
      <c r="A7" s="23" t="s">
        <v>34</v>
      </c>
      <c r="B7" s="17"/>
      <c r="C7" s="18">
        <v>40159799</v>
      </c>
      <c r="D7" s="18"/>
      <c r="E7" s="19"/>
      <c r="F7" s="20">
        <v>40159800</v>
      </c>
      <c r="G7" s="20">
        <v>56624468</v>
      </c>
      <c r="H7" s="20"/>
      <c r="I7" s="20"/>
      <c r="J7" s="20">
        <v>56624468</v>
      </c>
      <c r="K7" s="20"/>
      <c r="L7" s="20"/>
      <c r="M7" s="20"/>
      <c r="N7" s="20"/>
      <c r="O7" s="20"/>
      <c r="P7" s="20"/>
      <c r="Q7" s="20"/>
      <c r="R7" s="20"/>
      <c r="S7" s="20">
        <v>-28016638</v>
      </c>
      <c r="T7" s="20">
        <v>-4000000</v>
      </c>
      <c r="U7" s="20">
        <v>11003274</v>
      </c>
      <c r="V7" s="20">
        <v>-21013364</v>
      </c>
      <c r="W7" s="20">
        <v>35611104</v>
      </c>
      <c r="X7" s="20">
        <v>40159800</v>
      </c>
      <c r="Y7" s="20">
        <v>-4548696</v>
      </c>
      <c r="Z7" s="21">
        <v>-11.33</v>
      </c>
      <c r="AA7" s="22">
        <v>40159800</v>
      </c>
    </row>
    <row r="8" spans="1:27" ht="12.75">
      <c r="A8" s="23" t="s">
        <v>35</v>
      </c>
      <c r="B8" s="17"/>
      <c r="C8" s="18">
        <v>57649555</v>
      </c>
      <c r="D8" s="18"/>
      <c r="E8" s="19">
        <v>-5796984</v>
      </c>
      <c r="F8" s="20">
        <v>52149557</v>
      </c>
      <c r="G8" s="20">
        <v>74546618</v>
      </c>
      <c r="H8" s="20">
        <v>-3668775</v>
      </c>
      <c r="I8" s="20">
        <v>-15912112</v>
      </c>
      <c r="J8" s="20">
        <v>54965731</v>
      </c>
      <c r="K8" s="20">
        <v>4280747</v>
      </c>
      <c r="L8" s="20">
        <v>1183297</v>
      </c>
      <c r="M8" s="20">
        <v>171308</v>
      </c>
      <c r="N8" s="20">
        <v>5635352</v>
      </c>
      <c r="O8" s="20">
        <v>1466277</v>
      </c>
      <c r="P8" s="20">
        <v>-1326587</v>
      </c>
      <c r="Q8" s="20">
        <v>3294139</v>
      </c>
      <c r="R8" s="20">
        <v>3433829</v>
      </c>
      <c r="S8" s="20">
        <v>4390617</v>
      </c>
      <c r="T8" s="20">
        <v>5428809</v>
      </c>
      <c r="U8" s="20">
        <v>-8221654</v>
      </c>
      <c r="V8" s="20">
        <v>1597772</v>
      </c>
      <c r="W8" s="20">
        <v>65632684</v>
      </c>
      <c r="X8" s="20">
        <v>52149557</v>
      </c>
      <c r="Y8" s="20">
        <v>13483127</v>
      </c>
      <c r="Z8" s="21">
        <v>25.85</v>
      </c>
      <c r="AA8" s="22">
        <v>52149557</v>
      </c>
    </row>
    <row r="9" spans="1:27" ht="12.75">
      <c r="A9" s="23" t="s">
        <v>36</v>
      </c>
      <c r="B9" s="17"/>
      <c r="C9" s="18">
        <v>36521292</v>
      </c>
      <c r="D9" s="18"/>
      <c r="E9" s="19"/>
      <c r="F9" s="20">
        <v>36702069</v>
      </c>
      <c r="G9" s="20">
        <v>37926840</v>
      </c>
      <c r="H9" s="20"/>
      <c r="I9" s="20"/>
      <c r="J9" s="20">
        <v>37926840</v>
      </c>
      <c r="K9" s="20">
        <v>1800839</v>
      </c>
      <c r="L9" s="20">
        <v>1453885</v>
      </c>
      <c r="M9" s="20">
        <v>1641807</v>
      </c>
      <c r="N9" s="20">
        <v>4896531</v>
      </c>
      <c r="O9" s="20">
        <v>551991</v>
      </c>
      <c r="P9" s="20">
        <v>15976015</v>
      </c>
      <c r="Q9" s="20"/>
      <c r="R9" s="20">
        <v>16528006</v>
      </c>
      <c r="S9" s="20">
        <v>892390</v>
      </c>
      <c r="T9" s="20">
        <v>1808472</v>
      </c>
      <c r="U9" s="20">
        <v>-2069122</v>
      </c>
      <c r="V9" s="20">
        <v>631740</v>
      </c>
      <c r="W9" s="20">
        <v>59983117</v>
      </c>
      <c r="X9" s="20">
        <v>36702069</v>
      </c>
      <c r="Y9" s="20">
        <v>23281048</v>
      </c>
      <c r="Z9" s="21">
        <v>63.43</v>
      </c>
      <c r="AA9" s="22">
        <v>36702069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-9003718</v>
      </c>
      <c r="D11" s="18"/>
      <c r="E11" s="19"/>
      <c r="F11" s="20">
        <v>-9003719</v>
      </c>
      <c r="G11" s="20">
        <v>-27265980</v>
      </c>
      <c r="H11" s="20">
        <v>-8663</v>
      </c>
      <c r="I11" s="20">
        <v>-8887</v>
      </c>
      <c r="J11" s="20">
        <v>-27283530</v>
      </c>
      <c r="K11" s="20">
        <v>-4331620</v>
      </c>
      <c r="L11" s="20">
        <v>-2043918</v>
      </c>
      <c r="M11" s="20">
        <v>-1705566</v>
      </c>
      <c r="N11" s="20">
        <v>-8081104</v>
      </c>
      <c r="O11" s="20">
        <v>-1570720</v>
      </c>
      <c r="P11" s="20">
        <v>-1622211</v>
      </c>
      <c r="Q11" s="20">
        <v>-1674599</v>
      </c>
      <c r="R11" s="20">
        <v>-4867530</v>
      </c>
      <c r="S11" s="20">
        <v>-1631171</v>
      </c>
      <c r="T11" s="20">
        <v>-1638752</v>
      </c>
      <c r="U11" s="20">
        <v>33841555</v>
      </c>
      <c r="V11" s="20">
        <v>30571632</v>
      </c>
      <c r="W11" s="20">
        <v>-9660532</v>
      </c>
      <c r="X11" s="20">
        <v>-9003719</v>
      </c>
      <c r="Y11" s="20">
        <v>-656813</v>
      </c>
      <c r="Z11" s="21">
        <v>7.29</v>
      </c>
      <c r="AA11" s="22">
        <v>-9003719</v>
      </c>
    </row>
    <row r="12" spans="1:27" ht="12.75">
      <c r="A12" s="27" t="s">
        <v>39</v>
      </c>
      <c r="B12" s="28"/>
      <c r="C12" s="29">
        <f aca="true" t="shared" si="0" ref="C12:Y12">SUM(C6:C11)</f>
        <v>126068324</v>
      </c>
      <c r="D12" s="29">
        <f>SUM(D6:D11)</f>
        <v>0</v>
      </c>
      <c r="E12" s="30">
        <f t="shared" si="0"/>
        <v>-38394898</v>
      </c>
      <c r="F12" s="31">
        <f t="shared" si="0"/>
        <v>188279151</v>
      </c>
      <c r="G12" s="31">
        <f t="shared" si="0"/>
        <v>113920189</v>
      </c>
      <c r="H12" s="31">
        <f t="shared" si="0"/>
        <v>1243247</v>
      </c>
      <c r="I12" s="31">
        <f t="shared" si="0"/>
        <v>-9461717</v>
      </c>
      <c r="J12" s="31">
        <f t="shared" si="0"/>
        <v>105701719</v>
      </c>
      <c r="K12" s="31">
        <f t="shared" si="0"/>
        <v>-12782414</v>
      </c>
      <c r="L12" s="31">
        <f t="shared" si="0"/>
        <v>-1888327</v>
      </c>
      <c r="M12" s="31">
        <f t="shared" si="0"/>
        <v>-14235800</v>
      </c>
      <c r="N12" s="31">
        <f t="shared" si="0"/>
        <v>-28906541</v>
      </c>
      <c r="O12" s="31">
        <f t="shared" si="0"/>
        <v>-909988</v>
      </c>
      <c r="P12" s="31">
        <f t="shared" si="0"/>
        <v>-10231769</v>
      </c>
      <c r="Q12" s="31">
        <f t="shared" si="0"/>
        <v>10515130</v>
      </c>
      <c r="R12" s="31">
        <f t="shared" si="0"/>
        <v>-626627</v>
      </c>
      <c r="S12" s="31">
        <f t="shared" si="0"/>
        <v>20968044</v>
      </c>
      <c r="T12" s="31">
        <f t="shared" si="0"/>
        <v>3693858</v>
      </c>
      <c r="U12" s="31">
        <f t="shared" si="0"/>
        <v>21775878</v>
      </c>
      <c r="V12" s="31">
        <f t="shared" si="0"/>
        <v>46437780</v>
      </c>
      <c r="W12" s="31">
        <f t="shared" si="0"/>
        <v>122606331</v>
      </c>
      <c r="X12" s="31">
        <f t="shared" si="0"/>
        <v>188279151</v>
      </c>
      <c r="Y12" s="31">
        <f t="shared" si="0"/>
        <v>-65672820</v>
      </c>
      <c r="Z12" s="32">
        <f>+IF(X12&lt;&gt;0,+(Y12/X12)*100,0)</f>
        <v>-34.88055881450198</v>
      </c>
      <c r="AA12" s="33">
        <f>SUM(AA6:AA11)</f>
        <v>188279151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195036184</v>
      </c>
      <c r="D17" s="18"/>
      <c r="E17" s="19"/>
      <c r="F17" s="20">
        <v>195036184</v>
      </c>
      <c r="G17" s="20">
        <v>195036184</v>
      </c>
      <c r="H17" s="20"/>
      <c r="I17" s="20"/>
      <c r="J17" s="20">
        <v>195036184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195036184</v>
      </c>
      <c r="X17" s="20">
        <v>195036184</v>
      </c>
      <c r="Y17" s="20"/>
      <c r="Z17" s="21"/>
      <c r="AA17" s="22">
        <v>195036184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897272022</v>
      </c>
      <c r="D19" s="18"/>
      <c r="E19" s="19">
        <v>74088016</v>
      </c>
      <c r="F19" s="20">
        <v>968334893</v>
      </c>
      <c r="G19" s="20">
        <v>935127804</v>
      </c>
      <c r="H19" s="20"/>
      <c r="I19" s="20"/>
      <c r="J19" s="20">
        <v>935127804</v>
      </c>
      <c r="K19" s="20">
        <v>3768247</v>
      </c>
      <c r="L19" s="20">
        <v>2066245</v>
      </c>
      <c r="M19" s="20">
        <v>4378427</v>
      </c>
      <c r="N19" s="20">
        <v>10212919</v>
      </c>
      <c r="O19" s="20">
        <v>2487056</v>
      </c>
      <c r="P19" s="20">
        <v>7701749</v>
      </c>
      <c r="Q19" s="20"/>
      <c r="R19" s="20">
        <v>10188805</v>
      </c>
      <c r="S19" s="20">
        <v>108735</v>
      </c>
      <c r="T19" s="20">
        <v>8316097</v>
      </c>
      <c r="U19" s="20">
        <v>31955669</v>
      </c>
      <c r="V19" s="20">
        <v>40380501</v>
      </c>
      <c r="W19" s="20">
        <v>995910029</v>
      </c>
      <c r="X19" s="20">
        <v>968334893</v>
      </c>
      <c r="Y19" s="20">
        <v>27575136</v>
      </c>
      <c r="Z19" s="21">
        <v>2.85</v>
      </c>
      <c r="AA19" s="22">
        <v>968334893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599721</v>
      </c>
      <c r="D22" s="18"/>
      <c r="E22" s="19"/>
      <c r="F22" s="20">
        <v>283805</v>
      </c>
      <c r="G22" s="20">
        <v>599721</v>
      </c>
      <c r="H22" s="20"/>
      <c r="I22" s="20"/>
      <c r="J22" s="20">
        <v>599721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599721</v>
      </c>
      <c r="X22" s="20">
        <v>283805</v>
      </c>
      <c r="Y22" s="20">
        <v>315916</v>
      </c>
      <c r="Z22" s="21">
        <v>111.31</v>
      </c>
      <c r="AA22" s="22">
        <v>283805</v>
      </c>
    </row>
    <row r="23" spans="1:27" ht="12.75">
      <c r="A23" s="23" t="s">
        <v>48</v>
      </c>
      <c r="B23" s="17"/>
      <c r="C23" s="18">
        <v>10255716</v>
      </c>
      <c r="D23" s="18"/>
      <c r="E23" s="19"/>
      <c r="F23" s="20">
        <v>10255716</v>
      </c>
      <c r="G23" s="24">
        <v>10255716</v>
      </c>
      <c r="H23" s="24"/>
      <c r="I23" s="24"/>
      <c r="J23" s="20">
        <v>10255716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10255716</v>
      </c>
      <c r="X23" s="20">
        <v>10255716</v>
      </c>
      <c r="Y23" s="24"/>
      <c r="Z23" s="25"/>
      <c r="AA23" s="26">
        <v>10255716</v>
      </c>
    </row>
    <row r="24" spans="1:27" ht="12.75">
      <c r="A24" s="27" t="s">
        <v>49</v>
      </c>
      <c r="B24" s="35"/>
      <c r="C24" s="29">
        <f aca="true" t="shared" si="1" ref="C24:Y24">SUM(C15:C23)</f>
        <v>1103163643</v>
      </c>
      <c r="D24" s="29">
        <f>SUM(D15:D23)</f>
        <v>0</v>
      </c>
      <c r="E24" s="36">
        <f t="shared" si="1"/>
        <v>74088016</v>
      </c>
      <c r="F24" s="37">
        <f t="shared" si="1"/>
        <v>1173910598</v>
      </c>
      <c r="G24" s="37">
        <f t="shared" si="1"/>
        <v>1141019425</v>
      </c>
      <c r="H24" s="37">
        <f t="shared" si="1"/>
        <v>0</v>
      </c>
      <c r="I24" s="37">
        <f t="shared" si="1"/>
        <v>0</v>
      </c>
      <c r="J24" s="37">
        <f t="shared" si="1"/>
        <v>1141019425</v>
      </c>
      <c r="K24" s="37">
        <f t="shared" si="1"/>
        <v>3768247</v>
      </c>
      <c r="L24" s="37">
        <f t="shared" si="1"/>
        <v>2066245</v>
      </c>
      <c r="M24" s="37">
        <f t="shared" si="1"/>
        <v>4378427</v>
      </c>
      <c r="N24" s="37">
        <f t="shared" si="1"/>
        <v>10212919</v>
      </c>
      <c r="O24" s="37">
        <f t="shared" si="1"/>
        <v>2487056</v>
      </c>
      <c r="P24" s="37">
        <f t="shared" si="1"/>
        <v>7701749</v>
      </c>
      <c r="Q24" s="37">
        <f t="shared" si="1"/>
        <v>0</v>
      </c>
      <c r="R24" s="37">
        <f t="shared" si="1"/>
        <v>10188805</v>
      </c>
      <c r="S24" s="37">
        <f t="shared" si="1"/>
        <v>108735</v>
      </c>
      <c r="T24" s="37">
        <f t="shared" si="1"/>
        <v>8316097</v>
      </c>
      <c r="U24" s="37">
        <f t="shared" si="1"/>
        <v>31955669</v>
      </c>
      <c r="V24" s="37">
        <f t="shared" si="1"/>
        <v>40380501</v>
      </c>
      <c r="W24" s="37">
        <f t="shared" si="1"/>
        <v>1201801650</v>
      </c>
      <c r="X24" s="37">
        <f t="shared" si="1"/>
        <v>1173910598</v>
      </c>
      <c r="Y24" s="37">
        <f t="shared" si="1"/>
        <v>27891052</v>
      </c>
      <c r="Z24" s="38">
        <f>+IF(X24&lt;&gt;0,+(Y24/X24)*100,0)</f>
        <v>2.3759093790888497</v>
      </c>
      <c r="AA24" s="39">
        <f>SUM(AA15:AA23)</f>
        <v>1173910598</v>
      </c>
    </row>
    <row r="25" spans="1:27" ht="12.75">
      <c r="A25" s="27" t="s">
        <v>50</v>
      </c>
      <c r="B25" s="28"/>
      <c r="C25" s="29">
        <f aca="true" t="shared" si="2" ref="C25:Y25">+C12+C24</f>
        <v>1229231967</v>
      </c>
      <c r="D25" s="29">
        <f>+D12+D24</f>
        <v>0</v>
      </c>
      <c r="E25" s="30">
        <f t="shared" si="2"/>
        <v>35693118</v>
      </c>
      <c r="F25" s="31">
        <f t="shared" si="2"/>
        <v>1362189749</v>
      </c>
      <c r="G25" s="31">
        <f t="shared" si="2"/>
        <v>1254939614</v>
      </c>
      <c r="H25" s="31">
        <f t="shared" si="2"/>
        <v>1243247</v>
      </c>
      <c r="I25" s="31">
        <f t="shared" si="2"/>
        <v>-9461717</v>
      </c>
      <c r="J25" s="31">
        <f t="shared" si="2"/>
        <v>1246721144</v>
      </c>
      <c r="K25" s="31">
        <f t="shared" si="2"/>
        <v>-9014167</v>
      </c>
      <c r="L25" s="31">
        <f t="shared" si="2"/>
        <v>177918</v>
      </c>
      <c r="M25" s="31">
        <f t="shared" si="2"/>
        <v>-9857373</v>
      </c>
      <c r="N25" s="31">
        <f t="shared" si="2"/>
        <v>-18693622</v>
      </c>
      <c r="O25" s="31">
        <f t="shared" si="2"/>
        <v>1577068</v>
      </c>
      <c r="P25" s="31">
        <f t="shared" si="2"/>
        <v>-2530020</v>
      </c>
      <c r="Q25" s="31">
        <f t="shared" si="2"/>
        <v>10515130</v>
      </c>
      <c r="R25" s="31">
        <f t="shared" si="2"/>
        <v>9562178</v>
      </c>
      <c r="S25" s="31">
        <f t="shared" si="2"/>
        <v>21076779</v>
      </c>
      <c r="T25" s="31">
        <f t="shared" si="2"/>
        <v>12009955</v>
      </c>
      <c r="U25" s="31">
        <f t="shared" si="2"/>
        <v>53731547</v>
      </c>
      <c r="V25" s="31">
        <f t="shared" si="2"/>
        <v>86818281</v>
      </c>
      <c r="W25" s="31">
        <f t="shared" si="2"/>
        <v>1324407981</v>
      </c>
      <c r="X25" s="31">
        <f t="shared" si="2"/>
        <v>1362189749</v>
      </c>
      <c r="Y25" s="31">
        <f t="shared" si="2"/>
        <v>-37781768</v>
      </c>
      <c r="Z25" s="32">
        <f>+IF(X25&lt;&gt;0,+(Y25/X25)*100,0)</f>
        <v>-2.7736053679552395</v>
      </c>
      <c r="AA25" s="33">
        <f>+AA12+AA24</f>
        <v>1362189749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1903838</v>
      </c>
      <c r="D31" s="18"/>
      <c r="E31" s="19"/>
      <c r="F31" s="20">
        <v>1903838</v>
      </c>
      <c r="G31" s="20">
        <v>1915705</v>
      </c>
      <c r="H31" s="20">
        <v>4876</v>
      </c>
      <c r="I31" s="20">
        <v>17729</v>
      </c>
      <c r="J31" s="20">
        <v>1938310</v>
      </c>
      <c r="K31" s="20">
        <v>4272</v>
      </c>
      <c r="L31" s="20">
        <v>7425</v>
      </c>
      <c r="M31" s="20">
        <v>3742</v>
      </c>
      <c r="N31" s="20">
        <v>15439</v>
      </c>
      <c r="O31" s="20">
        <v>9420</v>
      </c>
      <c r="P31" s="20">
        <v>-33438</v>
      </c>
      <c r="Q31" s="20">
        <v>6515</v>
      </c>
      <c r="R31" s="20">
        <v>-17503</v>
      </c>
      <c r="S31" s="20">
        <v>-3840</v>
      </c>
      <c r="T31" s="20">
        <v>-926</v>
      </c>
      <c r="U31" s="20">
        <v>-643</v>
      </c>
      <c r="V31" s="20">
        <v>-5409</v>
      </c>
      <c r="W31" s="20">
        <v>1930837</v>
      </c>
      <c r="X31" s="20">
        <v>1903838</v>
      </c>
      <c r="Y31" s="20">
        <v>26999</v>
      </c>
      <c r="Z31" s="21">
        <v>1.42</v>
      </c>
      <c r="AA31" s="22">
        <v>1903838</v>
      </c>
    </row>
    <row r="32" spans="1:27" ht="12.75">
      <c r="A32" s="23" t="s">
        <v>56</v>
      </c>
      <c r="B32" s="17"/>
      <c r="C32" s="18">
        <v>187081996</v>
      </c>
      <c r="D32" s="18"/>
      <c r="E32" s="19">
        <v>36</v>
      </c>
      <c r="F32" s="20">
        <v>306733252</v>
      </c>
      <c r="G32" s="20">
        <v>228643718</v>
      </c>
      <c r="H32" s="20">
        <v>621458</v>
      </c>
      <c r="I32" s="20">
        <v>818369</v>
      </c>
      <c r="J32" s="20">
        <v>230083545</v>
      </c>
      <c r="K32" s="20">
        <v>1858331</v>
      </c>
      <c r="L32" s="20">
        <v>2253583</v>
      </c>
      <c r="M32" s="20">
        <v>-9784823</v>
      </c>
      <c r="N32" s="20">
        <v>-5672909</v>
      </c>
      <c r="O32" s="20">
        <v>9395751</v>
      </c>
      <c r="P32" s="20">
        <v>1217116</v>
      </c>
      <c r="Q32" s="20">
        <v>2038689</v>
      </c>
      <c r="R32" s="20">
        <v>12651556</v>
      </c>
      <c r="S32" s="20">
        <v>-2477280</v>
      </c>
      <c r="T32" s="20">
        <v>6586513</v>
      </c>
      <c r="U32" s="20">
        <v>14434062</v>
      </c>
      <c r="V32" s="20">
        <v>18543295</v>
      </c>
      <c r="W32" s="20">
        <v>255605487</v>
      </c>
      <c r="X32" s="20">
        <v>306733252</v>
      </c>
      <c r="Y32" s="20">
        <v>-51127765</v>
      </c>
      <c r="Z32" s="21">
        <v>-16.67</v>
      </c>
      <c r="AA32" s="22">
        <v>306733252</v>
      </c>
    </row>
    <row r="33" spans="1:27" ht="12.75">
      <c r="A33" s="23" t="s">
        <v>57</v>
      </c>
      <c r="B33" s="17"/>
      <c r="C33" s="18">
        <v>49831855</v>
      </c>
      <c r="D33" s="18"/>
      <c r="E33" s="19"/>
      <c r="F33" s="20">
        <v>50842011</v>
      </c>
      <c r="G33" s="20">
        <v>50842011</v>
      </c>
      <c r="H33" s="20"/>
      <c r="I33" s="20"/>
      <c r="J33" s="20">
        <v>50842011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50842011</v>
      </c>
      <c r="X33" s="20">
        <v>50842011</v>
      </c>
      <c r="Y33" s="20"/>
      <c r="Z33" s="21"/>
      <c r="AA33" s="22">
        <v>50842011</v>
      </c>
    </row>
    <row r="34" spans="1:27" ht="12.75">
      <c r="A34" s="27" t="s">
        <v>58</v>
      </c>
      <c r="B34" s="28"/>
      <c r="C34" s="29">
        <f aca="true" t="shared" si="3" ref="C34:Y34">SUM(C29:C33)</f>
        <v>238817689</v>
      </c>
      <c r="D34" s="29">
        <f>SUM(D29:D33)</f>
        <v>0</v>
      </c>
      <c r="E34" s="30">
        <f t="shared" si="3"/>
        <v>36</v>
      </c>
      <c r="F34" s="31">
        <f t="shared" si="3"/>
        <v>359479101</v>
      </c>
      <c r="G34" s="31">
        <f t="shared" si="3"/>
        <v>281401434</v>
      </c>
      <c r="H34" s="31">
        <f t="shared" si="3"/>
        <v>626334</v>
      </c>
      <c r="I34" s="31">
        <f t="shared" si="3"/>
        <v>836098</v>
      </c>
      <c r="J34" s="31">
        <f t="shared" si="3"/>
        <v>282863866</v>
      </c>
      <c r="K34" s="31">
        <f t="shared" si="3"/>
        <v>1862603</v>
      </c>
      <c r="L34" s="31">
        <f t="shared" si="3"/>
        <v>2261008</v>
      </c>
      <c r="M34" s="31">
        <f t="shared" si="3"/>
        <v>-9781081</v>
      </c>
      <c r="N34" s="31">
        <f t="shared" si="3"/>
        <v>-5657470</v>
      </c>
      <c r="O34" s="31">
        <f t="shared" si="3"/>
        <v>9405171</v>
      </c>
      <c r="P34" s="31">
        <f t="shared" si="3"/>
        <v>1183678</v>
      </c>
      <c r="Q34" s="31">
        <f t="shared" si="3"/>
        <v>2045204</v>
      </c>
      <c r="R34" s="31">
        <f t="shared" si="3"/>
        <v>12634053</v>
      </c>
      <c r="S34" s="31">
        <f t="shared" si="3"/>
        <v>-2481120</v>
      </c>
      <c r="T34" s="31">
        <f t="shared" si="3"/>
        <v>6585587</v>
      </c>
      <c r="U34" s="31">
        <f t="shared" si="3"/>
        <v>14433419</v>
      </c>
      <c r="V34" s="31">
        <f t="shared" si="3"/>
        <v>18537886</v>
      </c>
      <c r="W34" s="31">
        <f t="shared" si="3"/>
        <v>308378335</v>
      </c>
      <c r="X34" s="31">
        <f t="shared" si="3"/>
        <v>359479101</v>
      </c>
      <c r="Y34" s="31">
        <f t="shared" si="3"/>
        <v>-51100766</v>
      </c>
      <c r="Z34" s="32">
        <f>+IF(X34&lt;&gt;0,+(Y34/X34)*100,0)</f>
        <v>-14.215225824769156</v>
      </c>
      <c r="AA34" s="33">
        <f>SUM(AA29:AA33)</f>
        <v>359479101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4153180</v>
      </c>
      <c r="D38" s="18"/>
      <c r="E38" s="19"/>
      <c r="F38" s="20">
        <v>-12566754</v>
      </c>
      <c r="G38" s="20">
        <v>-12566754</v>
      </c>
      <c r="H38" s="20"/>
      <c r="I38" s="20"/>
      <c r="J38" s="20">
        <v>-12566754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-12566754</v>
      </c>
      <c r="X38" s="20">
        <v>-12566754</v>
      </c>
      <c r="Y38" s="20"/>
      <c r="Z38" s="21"/>
      <c r="AA38" s="22">
        <v>-12566754</v>
      </c>
    </row>
    <row r="39" spans="1:27" ht="12.75">
      <c r="A39" s="27" t="s">
        <v>61</v>
      </c>
      <c r="B39" s="35"/>
      <c r="C39" s="29">
        <f aca="true" t="shared" si="4" ref="C39:Y39">SUM(C37:C38)</f>
        <v>4153180</v>
      </c>
      <c r="D39" s="29">
        <f>SUM(D37:D38)</f>
        <v>0</v>
      </c>
      <c r="E39" s="36">
        <f t="shared" si="4"/>
        <v>0</v>
      </c>
      <c r="F39" s="37">
        <f t="shared" si="4"/>
        <v>-12566754</v>
      </c>
      <c r="G39" s="37">
        <f t="shared" si="4"/>
        <v>-12566754</v>
      </c>
      <c r="H39" s="37">
        <f t="shared" si="4"/>
        <v>0</v>
      </c>
      <c r="I39" s="37">
        <f t="shared" si="4"/>
        <v>0</v>
      </c>
      <c r="J39" s="37">
        <f t="shared" si="4"/>
        <v>-12566754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-12566754</v>
      </c>
      <c r="X39" s="37">
        <f t="shared" si="4"/>
        <v>-12566754</v>
      </c>
      <c r="Y39" s="37">
        <f t="shared" si="4"/>
        <v>0</v>
      </c>
      <c r="Z39" s="38">
        <f>+IF(X39&lt;&gt;0,+(Y39/X39)*100,0)</f>
        <v>0</v>
      </c>
      <c r="AA39" s="39">
        <f>SUM(AA37:AA38)</f>
        <v>-12566754</v>
      </c>
    </row>
    <row r="40" spans="1:27" ht="12.75">
      <c r="A40" s="27" t="s">
        <v>62</v>
      </c>
      <c r="B40" s="28"/>
      <c r="C40" s="29">
        <f aca="true" t="shared" si="5" ref="C40:Y40">+C34+C39</f>
        <v>242970869</v>
      </c>
      <c r="D40" s="29">
        <f>+D34+D39</f>
        <v>0</v>
      </c>
      <c r="E40" s="30">
        <f t="shared" si="5"/>
        <v>36</v>
      </c>
      <c r="F40" s="31">
        <f t="shared" si="5"/>
        <v>346912347</v>
      </c>
      <c r="G40" s="31">
        <f t="shared" si="5"/>
        <v>268834680</v>
      </c>
      <c r="H40" s="31">
        <f t="shared" si="5"/>
        <v>626334</v>
      </c>
      <c r="I40" s="31">
        <f t="shared" si="5"/>
        <v>836098</v>
      </c>
      <c r="J40" s="31">
        <f t="shared" si="5"/>
        <v>270297112</v>
      </c>
      <c r="K40" s="31">
        <f t="shared" si="5"/>
        <v>1862603</v>
      </c>
      <c r="L40" s="31">
        <f t="shared" si="5"/>
        <v>2261008</v>
      </c>
      <c r="M40" s="31">
        <f t="shared" si="5"/>
        <v>-9781081</v>
      </c>
      <c r="N40" s="31">
        <f t="shared" si="5"/>
        <v>-5657470</v>
      </c>
      <c r="O40" s="31">
        <f t="shared" si="5"/>
        <v>9405171</v>
      </c>
      <c r="P40" s="31">
        <f t="shared" si="5"/>
        <v>1183678</v>
      </c>
      <c r="Q40" s="31">
        <f t="shared" si="5"/>
        <v>2045204</v>
      </c>
      <c r="R40" s="31">
        <f t="shared" si="5"/>
        <v>12634053</v>
      </c>
      <c r="S40" s="31">
        <f t="shared" si="5"/>
        <v>-2481120</v>
      </c>
      <c r="T40" s="31">
        <f t="shared" si="5"/>
        <v>6585587</v>
      </c>
      <c r="U40" s="31">
        <f t="shared" si="5"/>
        <v>14433419</v>
      </c>
      <c r="V40" s="31">
        <f t="shared" si="5"/>
        <v>18537886</v>
      </c>
      <c r="W40" s="31">
        <f t="shared" si="5"/>
        <v>295811581</v>
      </c>
      <c r="X40" s="31">
        <f t="shared" si="5"/>
        <v>346912347</v>
      </c>
      <c r="Y40" s="31">
        <f t="shared" si="5"/>
        <v>-51100766</v>
      </c>
      <c r="Z40" s="32">
        <f>+IF(X40&lt;&gt;0,+(Y40/X40)*100,0)</f>
        <v>-14.730166407135691</v>
      </c>
      <c r="AA40" s="33">
        <f>+AA34+AA39</f>
        <v>346912347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986261098</v>
      </c>
      <c r="D42" s="43">
        <f>+D25-D40</f>
        <v>0</v>
      </c>
      <c r="E42" s="44">
        <f t="shared" si="6"/>
        <v>35693082</v>
      </c>
      <c r="F42" s="45">
        <f t="shared" si="6"/>
        <v>1015277402</v>
      </c>
      <c r="G42" s="45">
        <f t="shared" si="6"/>
        <v>986104934</v>
      </c>
      <c r="H42" s="45">
        <f t="shared" si="6"/>
        <v>616913</v>
      </c>
      <c r="I42" s="45">
        <f t="shared" si="6"/>
        <v>-10297815</v>
      </c>
      <c r="J42" s="45">
        <f t="shared" si="6"/>
        <v>976424032</v>
      </c>
      <c r="K42" s="45">
        <f t="shared" si="6"/>
        <v>-10876770</v>
      </c>
      <c r="L42" s="45">
        <f t="shared" si="6"/>
        <v>-2083090</v>
      </c>
      <c r="M42" s="45">
        <f t="shared" si="6"/>
        <v>-76292</v>
      </c>
      <c r="N42" s="45">
        <f t="shared" si="6"/>
        <v>-13036152</v>
      </c>
      <c r="O42" s="45">
        <f t="shared" si="6"/>
        <v>-7828103</v>
      </c>
      <c r="P42" s="45">
        <f t="shared" si="6"/>
        <v>-3713698</v>
      </c>
      <c r="Q42" s="45">
        <f t="shared" si="6"/>
        <v>8469926</v>
      </c>
      <c r="R42" s="45">
        <f t="shared" si="6"/>
        <v>-3071875</v>
      </c>
      <c r="S42" s="45">
        <f t="shared" si="6"/>
        <v>23557899</v>
      </c>
      <c r="T42" s="45">
        <f t="shared" si="6"/>
        <v>5424368</v>
      </c>
      <c r="U42" s="45">
        <f t="shared" si="6"/>
        <v>39298128</v>
      </c>
      <c r="V42" s="45">
        <f t="shared" si="6"/>
        <v>68280395</v>
      </c>
      <c r="W42" s="45">
        <f t="shared" si="6"/>
        <v>1028596400</v>
      </c>
      <c r="X42" s="45">
        <f t="shared" si="6"/>
        <v>1015277402</v>
      </c>
      <c r="Y42" s="45">
        <f t="shared" si="6"/>
        <v>13318998</v>
      </c>
      <c r="Z42" s="46">
        <f>+IF(X42&lt;&gt;0,+(Y42/X42)*100,0)</f>
        <v>1.311858017696724</v>
      </c>
      <c r="AA42" s="47">
        <f>+AA25-AA40</f>
        <v>1015277402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924868025</v>
      </c>
      <c r="D45" s="18"/>
      <c r="E45" s="19"/>
      <c r="F45" s="20">
        <v>1015277402</v>
      </c>
      <c r="G45" s="20">
        <v>982115829</v>
      </c>
      <c r="H45" s="20">
        <v>-190</v>
      </c>
      <c r="I45" s="20">
        <v>1303</v>
      </c>
      <c r="J45" s="20">
        <v>982116942</v>
      </c>
      <c r="K45" s="20">
        <v>919847</v>
      </c>
      <c r="L45" s="20">
        <v>920804</v>
      </c>
      <c r="M45" s="20">
        <v>929612</v>
      </c>
      <c r="N45" s="20">
        <v>2770263</v>
      </c>
      <c r="O45" s="20">
        <v>933903</v>
      </c>
      <c r="P45" s="20">
        <v>935602</v>
      </c>
      <c r="Q45" s="20">
        <v>933599</v>
      </c>
      <c r="R45" s="20">
        <v>2803104</v>
      </c>
      <c r="S45" s="20">
        <v>946889</v>
      </c>
      <c r="T45" s="20">
        <v>929942</v>
      </c>
      <c r="U45" s="20">
        <v>37834</v>
      </c>
      <c r="V45" s="20">
        <v>1914665</v>
      </c>
      <c r="W45" s="20">
        <v>989604974</v>
      </c>
      <c r="X45" s="20">
        <v>1015277402</v>
      </c>
      <c r="Y45" s="20">
        <v>-25672428</v>
      </c>
      <c r="Z45" s="48">
        <v>-2.53</v>
      </c>
      <c r="AA45" s="22">
        <v>1015277402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924868025</v>
      </c>
      <c r="D48" s="51">
        <f>SUM(D45:D47)</f>
        <v>0</v>
      </c>
      <c r="E48" s="52">
        <f t="shared" si="7"/>
        <v>0</v>
      </c>
      <c r="F48" s="53">
        <f t="shared" si="7"/>
        <v>1015277402</v>
      </c>
      <c r="G48" s="53">
        <f t="shared" si="7"/>
        <v>982115829</v>
      </c>
      <c r="H48" s="53">
        <f t="shared" si="7"/>
        <v>-190</v>
      </c>
      <c r="I48" s="53">
        <f t="shared" si="7"/>
        <v>1303</v>
      </c>
      <c r="J48" s="53">
        <f t="shared" si="7"/>
        <v>982116942</v>
      </c>
      <c r="K48" s="53">
        <f t="shared" si="7"/>
        <v>919847</v>
      </c>
      <c r="L48" s="53">
        <f t="shared" si="7"/>
        <v>920804</v>
      </c>
      <c r="M48" s="53">
        <f t="shared" si="7"/>
        <v>929612</v>
      </c>
      <c r="N48" s="53">
        <f t="shared" si="7"/>
        <v>2770263</v>
      </c>
      <c r="O48" s="53">
        <f t="shared" si="7"/>
        <v>933903</v>
      </c>
      <c r="P48" s="53">
        <f t="shared" si="7"/>
        <v>935602</v>
      </c>
      <c r="Q48" s="53">
        <f t="shared" si="7"/>
        <v>933599</v>
      </c>
      <c r="R48" s="53">
        <f t="shared" si="7"/>
        <v>2803104</v>
      </c>
      <c r="S48" s="53">
        <f t="shared" si="7"/>
        <v>946889</v>
      </c>
      <c r="T48" s="53">
        <f t="shared" si="7"/>
        <v>929942</v>
      </c>
      <c r="U48" s="53">
        <f t="shared" si="7"/>
        <v>37834</v>
      </c>
      <c r="V48" s="53">
        <f t="shared" si="7"/>
        <v>1914665</v>
      </c>
      <c r="W48" s="53">
        <f t="shared" si="7"/>
        <v>989604974</v>
      </c>
      <c r="X48" s="53">
        <f t="shared" si="7"/>
        <v>1015277402</v>
      </c>
      <c r="Y48" s="53">
        <f t="shared" si="7"/>
        <v>-25672428</v>
      </c>
      <c r="Z48" s="54">
        <f>+IF(X48&lt;&gt;0,+(Y48/X48)*100,0)</f>
        <v>-2.52861217529591</v>
      </c>
      <c r="AA48" s="55">
        <f>SUM(AA45:AA47)</f>
        <v>1015277402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92393237</v>
      </c>
      <c r="D6" s="18"/>
      <c r="E6" s="19">
        <v>54873135</v>
      </c>
      <c r="F6" s="20">
        <v>147206127</v>
      </c>
      <c r="G6" s="20">
        <v>64855083</v>
      </c>
      <c r="H6" s="20">
        <v>-26834874</v>
      </c>
      <c r="I6" s="20">
        <v>-47602893</v>
      </c>
      <c r="J6" s="20">
        <v>-9582684</v>
      </c>
      <c r="K6" s="20">
        <v>-51009611</v>
      </c>
      <c r="L6" s="20">
        <v>-14413251</v>
      </c>
      <c r="M6" s="20">
        <v>-21502698</v>
      </c>
      <c r="N6" s="20">
        <v>-86925560</v>
      </c>
      <c r="O6" s="20">
        <v>141476574</v>
      </c>
      <c r="P6" s="20">
        <v>15983018</v>
      </c>
      <c r="Q6" s="20">
        <v>5926741</v>
      </c>
      <c r="R6" s="20">
        <v>163386333</v>
      </c>
      <c r="S6" s="20">
        <v>-1620477</v>
      </c>
      <c r="T6" s="20">
        <v>-12733828</v>
      </c>
      <c r="U6" s="20">
        <v>14071820</v>
      </c>
      <c r="V6" s="20">
        <v>-282485</v>
      </c>
      <c r="W6" s="20">
        <v>66595604</v>
      </c>
      <c r="X6" s="20">
        <v>147206127</v>
      </c>
      <c r="Y6" s="20">
        <v>-80610523</v>
      </c>
      <c r="Z6" s="21">
        <v>-54.76</v>
      </c>
      <c r="AA6" s="22">
        <v>147206127</v>
      </c>
    </row>
    <row r="7" spans="1:27" ht="12.75">
      <c r="A7" s="23" t="s">
        <v>34</v>
      </c>
      <c r="B7" s="17"/>
      <c r="C7" s="18">
        <v>1890113</v>
      </c>
      <c r="D7" s="18"/>
      <c r="E7" s="19"/>
      <c r="F7" s="20">
        <v>1890113</v>
      </c>
      <c r="G7" s="20">
        <v>85238162</v>
      </c>
      <c r="H7" s="20"/>
      <c r="I7" s="20"/>
      <c r="J7" s="20">
        <v>85238162</v>
      </c>
      <c r="K7" s="20"/>
      <c r="L7" s="20">
        <v>-21000000</v>
      </c>
      <c r="M7" s="20">
        <v>-30000000</v>
      </c>
      <c r="N7" s="20">
        <v>-51000000</v>
      </c>
      <c r="O7" s="20">
        <v>-16000000</v>
      </c>
      <c r="P7" s="20">
        <v>-59000000</v>
      </c>
      <c r="Q7" s="20">
        <v>120000000</v>
      </c>
      <c r="R7" s="20">
        <v>45000000</v>
      </c>
      <c r="S7" s="20">
        <v>-40000000</v>
      </c>
      <c r="T7" s="20">
        <v>-30000000</v>
      </c>
      <c r="U7" s="20">
        <v>-110000000</v>
      </c>
      <c r="V7" s="20">
        <v>-180000000</v>
      </c>
      <c r="W7" s="20">
        <v>-100761838</v>
      </c>
      <c r="X7" s="20">
        <v>1890113</v>
      </c>
      <c r="Y7" s="20">
        <v>-102651951</v>
      </c>
      <c r="Z7" s="21">
        <v>-5431</v>
      </c>
      <c r="AA7" s="22">
        <v>1890113</v>
      </c>
    </row>
    <row r="8" spans="1:27" ht="12.75">
      <c r="A8" s="23" t="s">
        <v>35</v>
      </c>
      <c r="B8" s="17"/>
      <c r="C8" s="18">
        <v>1522193507</v>
      </c>
      <c r="D8" s="18"/>
      <c r="E8" s="19">
        <v>194894036</v>
      </c>
      <c r="F8" s="20">
        <v>1581099352</v>
      </c>
      <c r="G8" s="20">
        <v>1749055090</v>
      </c>
      <c r="H8" s="20">
        <v>12915643</v>
      </c>
      <c r="I8" s="20">
        <v>10114578</v>
      </c>
      <c r="J8" s="20">
        <v>1772085311</v>
      </c>
      <c r="K8" s="20">
        <v>12869214</v>
      </c>
      <c r="L8" s="20">
        <v>13547065</v>
      </c>
      <c r="M8" s="20">
        <v>14346320</v>
      </c>
      <c r="N8" s="20">
        <v>40762599</v>
      </c>
      <c r="O8" s="20">
        <v>16022532</v>
      </c>
      <c r="P8" s="20">
        <v>14501087</v>
      </c>
      <c r="Q8" s="20">
        <v>15765477</v>
      </c>
      <c r="R8" s="20">
        <v>46289096</v>
      </c>
      <c r="S8" s="20">
        <v>16608756</v>
      </c>
      <c r="T8" s="20">
        <v>15004426</v>
      </c>
      <c r="U8" s="20">
        <v>11663907</v>
      </c>
      <c r="V8" s="20">
        <v>43277089</v>
      </c>
      <c r="W8" s="20">
        <v>1902414095</v>
      </c>
      <c r="X8" s="20">
        <v>1581099352</v>
      </c>
      <c r="Y8" s="20">
        <v>321314743</v>
      </c>
      <c r="Z8" s="21">
        <v>20.32</v>
      </c>
      <c r="AA8" s="22">
        <v>1581099352</v>
      </c>
    </row>
    <row r="9" spans="1:27" ht="12.75">
      <c r="A9" s="23" t="s">
        <v>36</v>
      </c>
      <c r="B9" s="17"/>
      <c r="C9" s="18">
        <v>-679241172</v>
      </c>
      <c r="D9" s="18"/>
      <c r="E9" s="19"/>
      <c r="F9" s="20">
        <v>-726747954</v>
      </c>
      <c r="G9" s="20">
        <v>-677939054</v>
      </c>
      <c r="H9" s="20">
        <v>3589922</v>
      </c>
      <c r="I9" s="20">
        <v>4754898</v>
      </c>
      <c r="J9" s="20">
        <v>-669594234</v>
      </c>
      <c r="K9" s="20">
        <v>3372735</v>
      </c>
      <c r="L9" s="20">
        <v>4195958</v>
      </c>
      <c r="M9" s="20">
        <v>5053649</v>
      </c>
      <c r="N9" s="20">
        <v>12622342</v>
      </c>
      <c r="O9" s="20">
        <v>4716162</v>
      </c>
      <c r="P9" s="20">
        <v>4272054</v>
      </c>
      <c r="Q9" s="20">
        <v>6137273</v>
      </c>
      <c r="R9" s="20">
        <v>15125489</v>
      </c>
      <c r="S9" s="20">
        <v>4304743</v>
      </c>
      <c r="T9" s="20">
        <v>4652001</v>
      </c>
      <c r="U9" s="20">
        <v>13356010</v>
      </c>
      <c r="V9" s="20">
        <v>22312754</v>
      </c>
      <c r="W9" s="20">
        <v>-619533649</v>
      </c>
      <c r="X9" s="20">
        <v>-726747954</v>
      </c>
      <c r="Y9" s="20">
        <v>107214305</v>
      </c>
      <c r="Z9" s="21">
        <v>-14.75</v>
      </c>
      <c r="AA9" s="22">
        <v>-726747954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51173203</v>
      </c>
      <c r="D11" s="18"/>
      <c r="E11" s="19">
        <v>-146620039</v>
      </c>
      <c r="F11" s="20">
        <v>-97946836</v>
      </c>
      <c r="G11" s="20">
        <v>52520417</v>
      </c>
      <c r="H11" s="20"/>
      <c r="I11" s="20"/>
      <c r="J11" s="20">
        <v>52520417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52520417</v>
      </c>
      <c r="X11" s="20">
        <v>-97946836</v>
      </c>
      <c r="Y11" s="20">
        <v>150467253</v>
      </c>
      <c r="Z11" s="21">
        <v>-153.62</v>
      </c>
      <c r="AA11" s="22">
        <v>-97946836</v>
      </c>
    </row>
    <row r="12" spans="1:27" ht="12.75">
      <c r="A12" s="27" t="s">
        <v>39</v>
      </c>
      <c r="B12" s="28"/>
      <c r="C12" s="29">
        <f aca="true" t="shared" si="0" ref="C12:Y12">SUM(C6:C11)</f>
        <v>988408888</v>
      </c>
      <c r="D12" s="29">
        <f>SUM(D6:D11)</f>
        <v>0</v>
      </c>
      <c r="E12" s="30">
        <f t="shared" si="0"/>
        <v>103147132</v>
      </c>
      <c r="F12" s="31">
        <f t="shared" si="0"/>
        <v>905500802</v>
      </c>
      <c r="G12" s="31">
        <f t="shared" si="0"/>
        <v>1273729698</v>
      </c>
      <c r="H12" s="31">
        <f t="shared" si="0"/>
        <v>-10329309</v>
      </c>
      <c r="I12" s="31">
        <f t="shared" si="0"/>
        <v>-32733417</v>
      </c>
      <c r="J12" s="31">
        <f t="shared" si="0"/>
        <v>1230666972</v>
      </c>
      <c r="K12" s="31">
        <f t="shared" si="0"/>
        <v>-34767662</v>
      </c>
      <c r="L12" s="31">
        <f t="shared" si="0"/>
        <v>-17670228</v>
      </c>
      <c r="M12" s="31">
        <f t="shared" si="0"/>
        <v>-32102729</v>
      </c>
      <c r="N12" s="31">
        <f t="shared" si="0"/>
        <v>-84540619</v>
      </c>
      <c r="O12" s="31">
        <f t="shared" si="0"/>
        <v>146215268</v>
      </c>
      <c r="P12" s="31">
        <f t="shared" si="0"/>
        <v>-24243841</v>
      </c>
      <c r="Q12" s="31">
        <f t="shared" si="0"/>
        <v>147829491</v>
      </c>
      <c r="R12" s="31">
        <f t="shared" si="0"/>
        <v>269800918</v>
      </c>
      <c r="S12" s="31">
        <f t="shared" si="0"/>
        <v>-20706978</v>
      </c>
      <c r="T12" s="31">
        <f t="shared" si="0"/>
        <v>-23077401</v>
      </c>
      <c r="U12" s="31">
        <f t="shared" si="0"/>
        <v>-70908263</v>
      </c>
      <c r="V12" s="31">
        <f t="shared" si="0"/>
        <v>-114692642</v>
      </c>
      <c r="W12" s="31">
        <f t="shared" si="0"/>
        <v>1301234629</v>
      </c>
      <c r="X12" s="31">
        <f t="shared" si="0"/>
        <v>905500802</v>
      </c>
      <c r="Y12" s="31">
        <f t="shared" si="0"/>
        <v>395733827</v>
      </c>
      <c r="Z12" s="32">
        <f>+IF(X12&lt;&gt;0,+(Y12/X12)*100,0)</f>
        <v>43.703310491380435</v>
      </c>
      <c r="AA12" s="33">
        <f>SUM(AA6:AA11)</f>
        <v>905500802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1961087017</v>
      </c>
      <c r="D19" s="18"/>
      <c r="E19" s="19">
        <v>82750339</v>
      </c>
      <c r="F19" s="20">
        <v>2088986572</v>
      </c>
      <c r="G19" s="20">
        <v>1760969592</v>
      </c>
      <c r="H19" s="20">
        <v>9613055</v>
      </c>
      <c r="I19" s="20">
        <v>7192989</v>
      </c>
      <c r="J19" s="20">
        <v>1777775636</v>
      </c>
      <c r="K19" s="20">
        <v>6025882</v>
      </c>
      <c r="L19" s="20">
        <v>4489206</v>
      </c>
      <c r="M19" s="20">
        <v>12095866</v>
      </c>
      <c r="N19" s="20">
        <v>22610954</v>
      </c>
      <c r="O19" s="20">
        <v>7930905</v>
      </c>
      <c r="P19" s="20">
        <v>4644641</v>
      </c>
      <c r="Q19" s="20">
        <v>30196435</v>
      </c>
      <c r="R19" s="20">
        <v>42771981</v>
      </c>
      <c r="S19" s="20">
        <v>9780663</v>
      </c>
      <c r="T19" s="20">
        <v>12861125</v>
      </c>
      <c r="U19" s="20">
        <v>50944964</v>
      </c>
      <c r="V19" s="20">
        <v>73586752</v>
      </c>
      <c r="W19" s="20">
        <v>1916745323</v>
      </c>
      <c r="X19" s="20">
        <v>2088986572</v>
      </c>
      <c r="Y19" s="20">
        <v>-172241249</v>
      </c>
      <c r="Z19" s="21">
        <v>-8.25</v>
      </c>
      <c r="AA19" s="22">
        <v>2088986572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1078085</v>
      </c>
      <c r="D22" s="18"/>
      <c r="E22" s="19"/>
      <c r="F22" s="20">
        <v>1078085</v>
      </c>
      <c r="G22" s="20">
        <v>1078085</v>
      </c>
      <c r="H22" s="20"/>
      <c r="I22" s="20"/>
      <c r="J22" s="20">
        <v>1078085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1078085</v>
      </c>
      <c r="X22" s="20">
        <v>1078085</v>
      </c>
      <c r="Y22" s="20"/>
      <c r="Z22" s="21"/>
      <c r="AA22" s="22">
        <v>1078085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1962165102</v>
      </c>
      <c r="D24" s="29">
        <f>SUM(D15:D23)</f>
        <v>0</v>
      </c>
      <c r="E24" s="36">
        <f t="shared" si="1"/>
        <v>82750339</v>
      </c>
      <c r="F24" s="37">
        <f t="shared" si="1"/>
        <v>2090064657</v>
      </c>
      <c r="G24" s="37">
        <f t="shared" si="1"/>
        <v>1762047677</v>
      </c>
      <c r="H24" s="37">
        <f t="shared" si="1"/>
        <v>9613055</v>
      </c>
      <c r="I24" s="37">
        <f t="shared" si="1"/>
        <v>7192989</v>
      </c>
      <c r="J24" s="37">
        <f t="shared" si="1"/>
        <v>1778853721</v>
      </c>
      <c r="K24" s="37">
        <f t="shared" si="1"/>
        <v>6025882</v>
      </c>
      <c r="L24" s="37">
        <f t="shared" si="1"/>
        <v>4489206</v>
      </c>
      <c r="M24" s="37">
        <f t="shared" si="1"/>
        <v>12095866</v>
      </c>
      <c r="N24" s="37">
        <f t="shared" si="1"/>
        <v>22610954</v>
      </c>
      <c r="O24" s="37">
        <f t="shared" si="1"/>
        <v>7930905</v>
      </c>
      <c r="P24" s="37">
        <f t="shared" si="1"/>
        <v>4644641</v>
      </c>
      <c r="Q24" s="37">
        <f t="shared" si="1"/>
        <v>30196435</v>
      </c>
      <c r="R24" s="37">
        <f t="shared" si="1"/>
        <v>42771981</v>
      </c>
      <c r="S24" s="37">
        <f t="shared" si="1"/>
        <v>9780663</v>
      </c>
      <c r="T24" s="37">
        <f t="shared" si="1"/>
        <v>12861125</v>
      </c>
      <c r="U24" s="37">
        <f t="shared" si="1"/>
        <v>50944964</v>
      </c>
      <c r="V24" s="37">
        <f t="shared" si="1"/>
        <v>73586752</v>
      </c>
      <c r="W24" s="37">
        <f t="shared" si="1"/>
        <v>1917823408</v>
      </c>
      <c r="X24" s="37">
        <f t="shared" si="1"/>
        <v>2090064657</v>
      </c>
      <c r="Y24" s="37">
        <f t="shared" si="1"/>
        <v>-172241249</v>
      </c>
      <c r="Z24" s="38">
        <f>+IF(X24&lt;&gt;0,+(Y24/X24)*100,0)</f>
        <v>-8.240953141001322</v>
      </c>
      <c r="AA24" s="39">
        <f>SUM(AA15:AA23)</f>
        <v>2090064657</v>
      </c>
    </row>
    <row r="25" spans="1:27" ht="12.75">
      <c r="A25" s="27" t="s">
        <v>50</v>
      </c>
      <c r="B25" s="28"/>
      <c r="C25" s="29">
        <f aca="true" t="shared" si="2" ref="C25:Y25">+C12+C24</f>
        <v>2950573990</v>
      </c>
      <c r="D25" s="29">
        <f>+D12+D24</f>
        <v>0</v>
      </c>
      <c r="E25" s="30">
        <f t="shared" si="2"/>
        <v>185897471</v>
      </c>
      <c r="F25" s="31">
        <f t="shared" si="2"/>
        <v>2995565459</v>
      </c>
      <c r="G25" s="31">
        <f t="shared" si="2"/>
        <v>3035777375</v>
      </c>
      <c r="H25" s="31">
        <f t="shared" si="2"/>
        <v>-716254</v>
      </c>
      <c r="I25" s="31">
        <f t="shared" si="2"/>
        <v>-25540428</v>
      </c>
      <c r="J25" s="31">
        <f t="shared" si="2"/>
        <v>3009520693</v>
      </c>
      <c r="K25" s="31">
        <f t="shared" si="2"/>
        <v>-28741780</v>
      </c>
      <c r="L25" s="31">
        <f t="shared" si="2"/>
        <v>-13181022</v>
      </c>
      <c r="M25" s="31">
        <f t="shared" si="2"/>
        <v>-20006863</v>
      </c>
      <c r="N25" s="31">
        <f t="shared" si="2"/>
        <v>-61929665</v>
      </c>
      <c r="O25" s="31">
        <f t="shared" si="2"/>
        <v>154146173</v>
      </c>
      <c r="P25" s="31">
        <f t="shared" si="2"/>
        <v>-19599200</v>
      </c>
      <c r="Q25" s="31">
        <f t="shared" si="2"/>
        <v>178025926</v>
      </c>
      <c r="R25" s="31">
        <f t="shared" si="2"/>
        <v>312572899</v>
      </c>
      <c r="S25" s="31">
        <f t="shared" si="2"/>
        <v>-10926315</v>
      </c>
      <c r="T25" s="31">
        <f t="shared" si="2"/>
        <v>-10216276</v>
      </c>
      <c r="U25" s="31">
        <f t="shared" si="2"/>
        <v>-19963299</v>
      </c>
      <c r="V25" s="31">
        <f t="shared" si="2"/>
        <v>-41105890</v>
      </c>
      <c r="W25" s="31">
        <f t="shared" si="2"/>
        <v>3219058037</v>
      </c>
      <c r="X25" s="31">
        <f t="shared" si="2"/>
        <v>2995565459</v>
      </c>
      <c r="Y25" s="31">
        <f t="shared" si="2"/>
        <v>223492578</v>
      </c>
      <c r="Z25" s="32">
        <f>+IF(X25&lt;&gt;0,+(Y25/X25)*100,0)</f>
        <v>7.460780979715523</v>
      </c>
      <c r="AA25" s="33">
        <f>+AA12+AA24</f>
        <v>2995565459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>
        <v>4127394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4127394</v>
      </c>
      <c r="Y30" s="20">
        <v>-4127394</v>
      </c>
      <c r="Z30" s="21">
        <v>-100</v>
      </c>
      <c r="AA30" s="22">
        <v>4127394</v>
      </c>
    </row>
    <row r="31" spans="1:27" ht="12.75">
      <c r="A31" s="23" t="s">
        <v>55</v>
      </c>
      <c r="B31" s="17"/>
      <c r="C31" s="18">
        <v>55194</v>
      </c>
      <c r="D31" s="18"/>
      <c r="E31" s="19"/>
      <c r="F31" s="20">
        <v>55194</v>
      </c>
      <c r="G31" s="20">
        <v>61594</v>
      </c>
      <c r="H31" s="20">
        <v>9900</v>
      </c>
      <c r="I31" s="20">
        <v>4805</v>
      </c>
      <c r="J31" s="20">
        <v>76299</v>
      </c>
      <c r="K31" s="20">
        <v>11535</v>
      </c>
      <c r="L31" s="20">
        <v>-4568</v>
      </c>
      <c r="M31" s="20">
        <v>500</v>
      </c>
      <c r="N31" s="20">
        <v>7467</v>
      </c>
      <c r="O31" s="20">
        <v>1500</v>
      </c>
      <c r="P31" s="20">
        <v>26</v>
      </c>
      <c r="Q31" s="20"/>
      <c r="R31" s="20">
        <v>1526</v>
      </c>
      <c r="S31" s="20"/>
      <c r="T31" s="20"/>
      <c r="U31" s="20"/>
      <c r="V31" s="20"/>
      <c r="W31" s="20">
        <v>85292</v>
      </c>
      <c r="X31" s="20">
        <v>55194</v>
      </c>
      <c r="Y31" s="20">
        <v>30098</v>
      </c>
      <c r="Z31" s="21">
        <v>54.53</v>
      </c>
      <c r="AA31" s="22">
        <v>55194</v>
      </c>
    </row>
    <row r="32" spans="1:27" ht="12.75">
      <c r="A32" s="23" t="s">
        <v>56</v>
      </c>
      <c r="B32" s="17"/>
      <c r="C32" s="18">
        <v>942867914</v>
      </c>
      <c r="D32" s="18"/>
      <c r="E32" s="19"/>
      <c r="F32" s="20">
        <v>907408287</v>
      </c>
      <c r="G32" s="20">
        <v>793617607</v>
      </c>
      <c r="H32" s="20">
        <v>26277966</v>
      </c>
      <c r="I32" s="20">
        <v>-7052231</v>
      </c>
      <c r="J32" s="20">
        <v>812843342</v>
      </c>
      <c r="K32" s="20">
        <v>-15341880</v>
      </c>
      <c r="L32" s="20">
        <v>-6750239</v>
      </c>
      <c r="M32" s="20">
        <v>-74366631</v>
      </c>
      <c r="N32" s="20">
        <v>-96458750</v>
      </c>
      <c r="O32" s="20">
        <v>113038040</v>
      </c>
      <c r="P32" s="20">
        <v>-1696057</v>
      </c>
      <c r="Q32" s="20">
        <v>26399648</v>
      </c>
      <c r="R32" s="20">
        <v>137741631</v>
      </c>
      <c r="S32" s="20">
        <v>2826657</v>
      </c>
      <c r="T32" s="20">
        <v>13184983</v>
      </c>
      <c r="U32" s="20">
        <v>6586528</v>
      </c>
      <c r="V32" s="20">
        <v>22598168</v>
      </c>
      <c r="W32" s="20">
        <v>876724391</v>
      </c>
      <c r="X32" s="20">
        <v>907408287</v>
      </c>
      <c r="Y32" s="20">
        <v>-30683896</v>
      </c>
      <c r="Z32" s="21">
        <v>-3.38</v>
      </c>
      <c r="AA32" s="22">
        <v>907408287</v>
      </c>
    </row>
    <row r="33" spans="1:27" ht="12.75">
      <c r="A33" s="23" t="s">
        <v>57</v>
      </c>
      <c r="B33" s="17"/>
      <c r="C33" s="18">
        <v>15706973</v>
      </c>
      <c r="D33" s="18"/>
      <c r="E33" s="19"/>
      <c r="F33" s="20">
        <v>15333973</v>
      </c>
      <c r="G33" s="20">
        <v>12211979</v>
      </c>
      <c r="H33" s="20"/>
      <c r="I33" s="20"/>
      <c r="J33" s="20">
        <v>12211979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12211979</v>
      </c>
      <c r="X33" s="20">
        <v>15333973</v>
      </c>
      <c r="Y33" s="20">
        <v>-3121994</v>
      </c>
      <c r="Z33" s="21">
        <v>-20.36</v>
      </c>
      <c r="AA33" s="22">
        <v>15333973</v>
      </c>
    </row>
    <row r="34" spans="1:27" ht="12.75">
      <c r="A34" s="27" t="s">
        <v>58</v>
      </c>
      <c r="B34" s="28"/>
      <c r="C34" s="29">
        <f aca="true" t="shared" si="3" ref="C34:Y34">SUM(C29:C33)</f>
        <v>958630081</v>
      </c>
      <c r="D34" s="29">
        <f>SUM(D29:D33)</f>
        <v>0</v>
      </c>
      <c r="E34" s="30">
        <f t="shared" si="3"/>
        <v>0</v>
      </c>
      <c r="F34" s="31">
        <f t="shared" si="3"/>
        <v>926924848</v>
      </c>
      <c r="G34" s="31">
        <f t="shared" si="3"/>
        <v>805891180</v>
      </c>
      <c r="H34" s="31">
        <f t="shared" si="3"/>
        <v>26287866</v>
      </c>
      <c r="I34" s="31">
        <f t="shared" si="3"/>
        <v>-7047426</v>
      </c>
      <c r="J34" s="31">
        <f t="shared" si="3"/>
        <v>825131620</v>
      </c>
      <c r="K34" s="31">
        <f t="shared" si="3"/>
        <v>-15330345</v>
      </c>
      <c r="L34" s="31">
        <f t="shared" si="3"/>
        <v>-6754807</v>
      </c>
      <c r="M34" s="31">
        <f t="shared" si="3"/>
        <v>-74366131</v>
      </c>
      <c r="N34" s="31">
        <f t="shared" si="3"/>
        <v>-96451283</v>
      </c>
      <c r="O34" s="31">
        <f t="shared" si="3"/>
        <v>113039540</v>
      </c>
      <c r="P34" s="31">
        <f t="shared" si="3"/>
        <v>-1696031</v>
      </c>
      <c r="Q34" s="31">
        <f t="shared" si="3"/>
        <v>26399648</v>
      </c>
      <c r="R34" s="31">
        <f t="shared" si="3"/>
        <v>137743157</v>
      </c>
      <c r="S34" s="31">
        <f t="shared" si="3"/>
        <v>2826657</v>
      </c>
      <c r="T34" s="31">
        <f t="shared" si="3"/>
        <v>13184983</v>
      </c>
      <c r="U34" s="31">
        <f t="shared" si="3"/>
        <v>6586528</v>
      </c>
      <c r="V34" s="31">
        <f t="shared" si="3"/>
        <v>22598168</v>
      </c>
      <c r="W34" s="31">
        <f t="shared" si="3"/>
        <v>889021662</v>
      </c>
      <c r="X34" s="31">
        <f t="shared" si="3"/>
        <v>926924848</v>
      </c>
      <c r="Y34" s="31">
        <f t="shared" si="3"/>
        <v>-37903186</v>
      </c>
      <c r="Z34" s="32">
        <f>+IF(X34&lt;&gt;0,+(Y34/X34)*100,0)</f>
        <v>-4.08913258521256</v>
      </c>
      <c r="AA34" s="33">
        <f>SUM(AA29:AA33)</f>
        <v>926924848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-1302467</v>
      </c>
      <c r="D37" s="18"/>
      <c r="E37" s="19"/>
      <c r="F37" s="20">
        <v>7976305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7976305</v>
      </c>
      <c r="Y37" s="20">
        <v>-7976305</v>
      </c>
      <c r="Z37" s="21">
        <v>-100</v>
      </c>
      <c r="AA37" s="22">
        <v>7976305</v>
      </c>
    </row>
    <row r="38" spans="1:27" ht="12.75">
      <c r="A38" s="23" t="s">
        <v>57</v>
      </c>
      <c r="B38" s="17"/>
      <c r="C38" s="18">
        <v>26928595</v>
      </c>
      <c r="D38" s="18"/>
      <c r="E38" s="19">
        <v>6900000</v>
      </c>
      <c r="F38" s="20">
        <v>42063903</v>
      </c>
      <c r="G38" s="20">
        <v>26928596</v>
      </c>
      <c r="H38" s="20"/>
      <c r="I38" s="20"/>
      <c r="J38" s="20">
        <v>26928596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26928596</v>
      </c>
      <c r="X38" s="20">
        <v>42063903</v>
      </c>
      <c r="Y38" s="20">
        <v>-15135307</v>
      </c>
      <c r="Z38" s="21">
        <v>-35.98</v>
      </c>
      <c r="AA38" s="22">
        <v>42063903</v>
      </c>
    </row>
    <row r="39" spans="1:27" ht="12.75">
      <c r="A39" s="27" t="s">
        <v>61</v>
      </c>
      <c r="B39" s="35"/>
      <c r="C39" s="29">
        <f aca="true" t="shared" si="4" ref="C39:Y39">SUM(C37:C38)</f>
        <v>25626128</v>
      </c>
      <c r="D39" s="29">
        <f>SUM(D37:D38)</f>
        <v>0</v>
      </c>
      <c r="E39" s="36">
        <f t="shared" si="4"/>
        <v>6900000</v>
      </c>
      <c r="F39" s="37">
        <f t="shared" si="4"/>
        <v>50040208</v>
      </c>
      <c r="G39" s="37">
        <f t="shared" si="4"/>
        <v>26928596</v>
      </c>
      <c r="H39" s="37">
        <f t="shared" si="4"/>
        <v>0</v>
      </c>
      <c r="I39" s="37">
        <f t="shared" si="4"/>
        <v>0</v>
      </c>
      <c r="J39" s="37">
        <f t="shared" si="4"/>
        <v>26928596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26928596</v>
      </c>
      <c r="X39" s="37">
        <f t="shared" si="4"/>
        <v>50040208</v>
      </c>
      <c r="Y39" s="37">
        <f t="shared" si="4"/>
        <v>-23111612</v>
      </c>
      <c r="Z39" s="38">
        <f>+IF(X39&lt;&gt;0,+(Y39/X39)*100,0)</f>
        <v>-46.18608299949513</v>
      </c>
      <c r="AA39" s="39">
        <f>SUM(AA37:AA38)</f>
        <v>50040208</v>
      </c>
    </row>
    <row r="40" spans="1:27" ht="12.75">
      <c r="A40" s="27" t="s">
        <v>62</v>
      </c>
      <c r="B40" s="28"/>
      <c r="C40" s="29">
        <f aca="true" t="shared" si="5" ref="C40:Y40">+C34+C39</f>
        <v>984256209</v>
      </c>
      <c r="D40" s="29">
        <f>+D34+D39</f>
        <v>0</v>
      </c>
      <c r="E40" s="30">
        <f t="shared" si="5"/>
        <v>6900000</v>
      </c>
      <c r="F40" s="31">
        <f t="shared" si="5"/>
        <v>976965056</v>
      </c>
      <c r="G40" s="31">
        <f t="shared" si="5"/>
        <v>832819776</v>
      </c>
      <c r="H40" s="31">
        <f t="shared" si="5"/>
        <v>26287866</v>
      </c>
      <c r="I40" s="31">
        <f t="shared" si="5"/>
        <v>-7047426</v>
      </c>
      <c r="J40" s="31">
        <f t="shared" si="5"/>
        <v>852060216</v>
      </c>
      <c r="K40" s="31">
        <f t="shared" si="5"/>
        <v>-15330345</v>
      </c>
      <c r="L40" s="31">
        <f t="shared" si="5"/>
        <v>-6754807</v>
      </c>
      <c r="M40" s="31">
        <f t="shared" si="5"/>
        <v>-74366131</v>
      </c>
      <c r="N40" s="31">
        <f t="shared" si="5"/>
        <v>-96451283</v>
      </c>
      <c r="O40" s="31">
        <f t="shared" si="5"/>
        <v>113039540</v>
      </c>
      <c r="P40" s="31">
        <f t="shared" si="5"/>
        <v>-1696031</v>
      </c>
      <c r="Q40" s="31">
        <f t="shared" si="5"/>
        <v>26399648</v>
      </c>
      <c r="R40" s="31">
        <f t="shared" si="5"/>
        <v>137743157</v>
      </c>
      <c r="S40" s="31">
        <f t="shared" si="5"/>
        <v>2826657</v>
      </c>
      <c r="T40" s="31">
        <f t="shared" si="5"/>
        <v>13184983</v>
      </c>
      <c r="U40" s="31">
        <f t="shared" si="5"/>
        <v>6586528</v>
      </c>
      <c r="V40" s="31">
        <f t="shared" si="5"/>
        <v>22598168</v>
      </c>
      <c r="W40" s="31">
        <f t="shared" si="5"/>
        <v>915950258</v>
      </c>
      <c r="X40" s="31">
        <f t="shared" si="5"/>
        <v>976965056</v>
      </c>
      <c r="Y40" s="31">
        <f t="shared" si="5"/>
        <v>-61014798</v>
      </c>
      <c r="Z40" s="32">
        <f>+IF(X40&lt;&gt;0,+(Y40/X40)*100,0)</f>
        <v>-6.245340877371156</v>
      </c>
      <c r="AA40" s="33">
        <f>+AA34+AA39</f>
        <v>976965056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1966317781</v>
      </c>
      <c r="D42" s="43">
        <f>+D25-D40</f>
        <v>0</v>
      </c>
      <c r="E42" s="44">
        <f t="shared" si="6"/>
        <v>178997471</v>
      </c>
      <c r="F42" s="45">
        <f t="shared" si="6"/>
        <v>2018600403</v>
      </c>
      <c r="G42" s="45">
        <f t="shared" si="6"/>
        <v>2202957599</v>
      </c>
      <c r="H42" s="45">
        <f t="shared" si="6"/>
        <v>-27004120</v>
      </c>
      <c r="I42" s="45">
        <f t="shared" si="6"/>
        <v>-18493002</v>
      </c>
      <c r="J42" s="45">
        <f t="shared" si="6"/>
        <v>2157460477</v>
      </c>
      <c r="K42" s="45">
        <f t="shared" si="6"/>
        <v>-13411435</v>
      </c>
      <c r="L42" s="45">
        <f t="shared" si="6"/>
        <v>-6426215</v>
      </c>
      <c r="M42" s="45">
        <f t="shared" si="6"/>
        <v>54359268</v>
      </c>
      <c r="N42" s="45">
        <f t="shared" si="6"/>
        <v>34521618</v>
      </c>
      <c r="O42" s="45">
        <f t="shared" si="6"/>
        <v>41106633</v>
      </c>
      <c r="P42" s="45">
        <f t="shared" si="6"/>
        <v>-17903169</v>
      </c>
      <c r="Q42" s="45">
        <f t="shared" si="6"/>
        <v>151626278</v>
      </c>
      <c r="R42" s="45">
        <f t="shared" si="6"/>
        <v>174829742</v>
      </c>
      <c r="S42" s="45">
        <f t="shared" si="6"/>
        <v>-13752972</v>
      </c>
      <c r="T42" s="45">
        <f t="shared" si="6"/>
        <v>-23401259</v>
      </c>
      <c r="U42" s="45">
        <f t="shared" si="6"/>
        <v>-26549827</v>
      </c>
      <c r="V42" s="45">
        <f t="shared" si="6"/>
        <v>-63704058</v>
      </c>
      <c r="W42" s="45">
        <f t="shared" si="6"/>
        <v>2303107779</v>
      </c>
      <c r="X42" s="45">
        <f t="shared" si="6"/>
        <v>2018600403</v>
      </c>
      <c r="Y42" s="45">
        <f t="shared" si="6"/>
        <v>284507376</v>
      </c>
      <c r="Z42" s="46">
        <f>+IF(X42&lt;&gt;0,+(Y42/X42)*100,0)</f>
        <v>14.09428907163455</v>
      </c>
      <c r="AA42" s="47">
        <f>+AA25-AA40</f>
        <v>2018600403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1951915270</v>
      </c>
      <c r="D45" s="18"/>
      <c r="E45" s="19"/>
      <c r="F45" s="20">
        <v>1839602935</v>
      </c>
      <c r="G45" s="20">
        <v>2028523625</v>
      </c>
      <c r="H45" s="20"/>
      <c r="I45" s="20"/>
      <c r="J45" s="20">
        <v>2028523625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2028523625</v>
      </c>
      <c r="X45" s="20">
        <v>1839602935</v>
      </c>
      <c r="Y45" s="20">
        <v>188920690</v>
      </c>
      <c r="Z45" s="48">
        <v>10.27</v>
      </c>
      <c r="AA45" s="22">
        <v>1839602935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1951915270</v>
      </c>
      <c r="D48" s="51">
        <f>SUM(D45:D47)</f>
        <v>0</v>
      </c>
      <c r="E48" s="52">
        <f t="shared" si="7"/>
        <v>0</v>
      </c>
      <c r="F48" s="53">
        <f t="shared" si="7"/>
        <v>1839602935</v>
      </c>
      <c r="G48" s="53">
        <f t="shared" si="7"/>
        <v>2028523625</v>
      </c>
      <c r="H48" s="53">
        <f t="shared" si="7"/>
        <v>0</v>
      </c>
      <c r="I48" s="53">
        <f t="shared" si="7"/>
        <v>0</v>
      </c>
      <c r="J48" s="53">
        <f t="shared" si="7"/>
        <v>2028523625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2028523625</v>
      </c>
      <c r="X48" s="53">
        <f t="shared" si="7"/>
        <v>1839602935</v>
      </c>
      <c r="Y48" s="53">
        <f t="shared" si="7"/>
        <v>188920690</v>
      </c>
      <c r="Z48" s="54">
        <f>+IF(X48&lt;&gt;0,+(Y48/X48)*100,0)</f>
        <v>10.26964495465974</v>
      </c>
      <c r="AA48" s="55">
        <f>SUM(AA45:AA47)</f>
        <v>1839602935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15449538</v>
      </c>
      <c r="D6" s="18"/>
      <c r="E6" s="19">
        <v>1804612</v>
      </c>
      <c r="F6" s="20">
        <v>2354790767</v>
      </c>
      <c r="G6" s="20">
        <v>26260530</v>
      </c>
      <c r="H6" s="20">
        <v>134331003</v>
      </c>
      <c r="I6" s="20"/>
      <c r="J6" s="20">
        <v>160591533</v>
      </c>
      <c r="K6" s="20">
        <v>12759928</v>
      </c>
      <c r="L6" s="20">
        <v>15079234</v>
      </c>
      <c r="M6" s="20"/>
      <c r="N6" s="20">
        <v>27839162</v>
      </c>
      <c r="O6" s="20">
        <v>113855800</v>
      </c>
      <c r="P6" s="20">
        <v>-49394365</v>
      </c>
      <c r="Q6" s="20">
        <v>65265164</v>
      </c>
      <c r="R6" s="20">
        <v>129726599</v>
      </c>
      <c r="S6" s="20">
        <v>36620759</v>
      </c>
      <c r="T6" s="20">
        <v>-41987870</v>
      </c>
      <c r="U6" s="20"/>
      <c r="V6" s="20">
        <v>-5367111</v>
      </c>
      <c r="W6" s="20">
        <v>312790183</v>
      </c>
      <c r="X6" s="20">
        <v>2354790767</v>
      </c>
      <c r="Y6" s="20">
        <v>-2042000584</v>
      </c>
      <c r="Z6" s="21">
        <v>-86.72</v>
      </c>
      <c r="AA6" s="22">
        <v>2354790767</v>
      </c>
    </row>
    <row r="7" spans="1:27" ht="12.75">
      <c r="A7" s="23" t="s">
        <v>34</v>
      </c>
      <c r="B7" s="17"/>
      <c r="C7" s="18">
        <v>-551329</v>
      </c>
      <c r="D7" s="18"/>
      <c r="E7" s="19"/>
      <c r="F7" s="20">
        <v>4125512</v>
      </c>
      <c r="G7" s="20">
        <v>2584451</v>
      </c>
      <c r="H7" s="20"/>
      <c r="I7" s="20"/>
      <c r="J7" s="20">
        <v>2584451</v>
      </c>
      <c r="K7" s="20">
        <v>-20000000</v>
      </c>
      <c r="L7" s="20">
        <v>-18000000</v>
      </c>
      <c r="M7" s="20"/>
      <c r="N7" s="20">
        <v>-38000000</v>
      </c>
      <c r="O7" s="20">
        <v>-20000000</v>
      </c>
      <c r="P7" s="20"/>
      <c r="Q7" s="20"/>
      <c r="R7" s="20">
        <v>-20000000</v>
      </c>
      <c r="S7" s="20"/>
      <c r="T7" s="20">
        <v>-73337</v>
      </c>
      <c r="U7" s="20"/>
      <c r="V7" s="20">
        <v>-73337</v>
      </c>
      <c r="W7" s="20">
        <v>-55488886</v>
      </c>
      <c r="X7" s="20">
        <v>4125512</v>
      </c>
      <c r="Y7" s="20">
        <v>-59614398</v>
      </c>
      <c r="Z7" s="21">
        <v>-1445.02</v>
      </c>
      <c r="AA7" s="22">
        <v>4125512</v>
      </c>
    </row>
    <row r="8" spans="1:27" ht="12.75">
      <c r="A8" s="23" t="s">
        <v>35</v>
      </c>
      <c r="B8" s="17"/>
      <c r="C8" s="18">
        <v>206251577</v>
      </c>
      <c r="D8" s="18"/>
      <c r="E8" s="19">
        <v>127569144</v>
      </c>
      <c r="F8" s="20">
        <v>386682358</v>
      </c>
      <c r="G8" s="20">
        <v>224717996</v>
      </c>
      <c r="H8" s="20">
        <v>17017236</v>
      </c>
      <c r="I8" s="20"/>
      <c r="J8" s="20">
        <v>241735232</v>
      </c>
      <c r="K8" s="20">
        <v>11529210</v>
      </c>
      <c r="L8" s="20">
        <v>3402476</v>
      </c>
      <c r="M8" s="20"/>
      <c r="N8" s="20">
        <v>14931686</v>
      </c>
      <c r="O8" s="20">
        <v>13654955</v>
      </c>
      <c r="P8" s="20">
        <v>13378343</v>
      </c>
      <c r="Q8" s="20">
        <v>11939448</v>
      </c>
      <c r="R8" s="20">
        <v>38972746</v>
      </c>
      <c r="S8" s="20">
        <v>16124586</v>
      </c>
      <c r="T8" s="20">
        <v>15820698</v>
      </c>
      <c r="U8" s="20"/>
      <c r="V8" s="20">
        <v>31945284</v>
      </c>
      <c r="W8" s="20">
        <v>327584948</v>
      </c>
      <c r="X8" s="20">
        <v>386682358</v>
      </c>
      <c r="Y8" s="20">
        <v>-59097410</v>
      </c>
      <c r="Z8" s="21">
        <v>-15.28</v>
      </c>
      <c r="AA8" s="22">
        <v>386682358</v>
      </c>
    </row>
    <row r="9" spans="1:27" ht="12.75">
      <c r="A9" s="23" t="s">
        <v>36</v>
      </c>
      <c r="B9" s="17"/>
      <c r="C9" s="18">
        <v>112500692</v>
      </c>
      <c r="D9" s="18"/>
      <c r="E9" s="19">
        <v>8659464</v>
      </c>
      <c r="F9" s="20">
        <v>36356449</v>
      </c>
      <c r="G9" s="20">
        <v>113520373</v>
      </c>
      <c r="H9" s="20">
        <v>5627038</v>
      </c>
      <c r="I9" s="20"/>
      <c r="J9" s="20">
        <v>119147411</v>
      </c>
      <c r="K9" s="20">
        <v>3841</v>
      </c>
      <c r="L9" s="20"/>
      <c r="M9" s="20"/>
      <c r="N9" s="20">
        <v>3841</v>
      </c>
      <c r="O9" s="20">
        <v>1682362</v>
      </c>
      <c r="P9" s="20">
        <v>3612347</v>
      </c>
      <c r="Q9" s="20">
        <v>2379402</v>
      </c>
      <c r="R9" s="20">
        <v>7674111</v>
      </c>
      <c r="S9" s="20">
        <v>2056426</v>
      </c>
      <c r="T9" s="20">
        <v>2120011</v>
      </c>
      <c r="U9" s="20"/>
      <c r="V9" s="20">
        <v>4176437</v>
      </c>
      <c r="W9" s="20">
        <v>131001800</v>
      </c>
      <c r="X9" s="20">
        <v>36356449</v>
      </c>
      <c r="Y9" s="20">
        <v>94645351</v>
      </c>
      <c r="Z9" s="21">
        <v>260.33</v>
      </c>
      <c r="AA9" s="22">
        <v>36356449</v>
      </c>
    </row>
    <row r="10" spans="1:27" ht="12.75">
      <c r="A10" s="23" t="s">
        <v>37</v>
      </c>
      <c r="B10" s="17"/>
      <c r="C10" s="18">
        <v>-15382</v>
      </c>
      <c r="D10" s="18"/>
      <c r="E10" s="19"/>
      <c r="F10" s="20"/>
      <c r="G10" s="24">
        <v>-15382</v>
      </c>
      <c r="H10" s="24"/>
      <c r="I10" s="24"/>
      <c r="J10" s="20">
        <v>-15382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-15382</v>
      </c>
      <c r="X10" s="20"/>
      <c r="Y10" s="24">
        <v>-15382</v>
      </c>
      <c r="Z10" s="25"/>
      <c r="AA10" s="26"/>
    </row>
    <row r="11" spans="1:27" ht="12.75">
      <c r="A11" s="23" t="s">
        <v>38</v>
      </c>
      <c r="B11" s="17"/>
      <c r="C11" s="18">
        <v>3991320</v>
      </c>
      <c r="D11" s="18"/>
      <c r="E11" s="19">
        <v>3200580</v>
      </c>
      <c r="F11" s="20">
        <v>6295898</v>
      </c>
      <c r="G11" s="20">
        <v>3991318</v>
      </c>
      <c r="H11" s="20">
        <v>11852</v>
      </c>
      <c r="I11" s="20"/>
      <c r="J11" s="20">
        <v>4003170</v>
      </c>
      <c r="K11" s="20">
        <v>240449</v>
      </c>
      <c r="L11" s="20">
        <v>-266738</v>
      </c>
      <c r="M11" s="20"/>
      <c r="N11" s="20">
        <v>-26289</v>
      </c>
      <c r="O11" s="20">
        <v>-414235</v>
      </c>
      <c r="P11" s="20">
        <v>-4602</v>
      </c>
      <c r="Q11" s="20"/>
      <c r="R11" s="20">
        <v>-418837</v>
      </c>
      <c r="S11" s="20">
        <v>124700</v>
      </c>
      <c r="T11" s="20"/>
      <c r="U11" s="20"/>
      <c r="V11" s="20">
        <v>124700</v>
      </c>
      <c r="W11" s="20">
        <v>3682744</v>
      </c>
      <c r="X11" s="20">
        <v>6295898</v>
      </c>
      <c r="Y11" s="20">
        <v>-2613154</v>
      </c>
      <c r="Z11" s="21">
        <v>-41.51</v>
      </c>
      <c r="AA11" s="22">
        <v>6295898</v>
      </c>
    </row>
    <row r="12" spans="1:27" ht="12.75">
      <c r="A12" s="27" t="s">
        <v>39</v>
      </c>
      <c r="B12" s="28"/>
      <c r="C12" s="29">
        <f aca="true" t="shared" si="0" ref="C12:Y12">SUM(C6:C11)</f>
        <v>337626416</v>
      </c>
      <c r="D12" s="29">
        <f>SUM(D6:D11)</f>
        <v>0</v>
      </c>
      <c r="E12" s="30">
        <f t="shared" si="0"/>
        <v>141233800</v>
      </c>
      <c r="F12" s="31">
        <f t="shared" si="0"/>
        <v>2788250984</v>
      </c>
      <c r="G12" s="31">
        <f t="shared" si="0"/>
        <v>371059286</v>
      </c>
      <c r="H12" s="31">
        <f t="shared" si="0"/>
        <v>156987129</v>
      </c>
      <c r="I12" s="31">
        <f t="shared" si="0"/>
        <v>0</v>
      </c>
      <c r="J12" s="31">
        <f t="shared" si="0"/>
        <v>528046415</v>
      </c>
      <c r="K12" s="31">
        <f t="shared" si="0"/>
        <v>4533428</v>
      </c>
      <c r="L12" s="31">
        <f t="shared" si="0"/>
        <v>214972</v>
      </c>
      <c r="M12" s="31">
        <f t="shared" si="0"/>
        <v>0</v>
      </c>
      <c r="N12" s="31">
        <f t="shared" si="0"/>
        <v>4748400</v>
      </c>
      <c r="O12" s="31">
        <f t="shared" si="0"/>
        <v>108778882</v>
      </c>
      <c r="P12" s="31">
        <f t="shared" si="0"/>
        <v>-32408277</v>
      </c>
      <c r="Q12" s="31">
        <f t="shared" si="0"/>
        <v>79584014</v>
      </c>
      <c r="R12" s="31">
        <f t="shared" si="0"/>
        <v>155954619</v>
      </c>
      <c r="S12" s="31">
        <f t="shared" si="0"/>
        <v>54926471</v>
      </c>
      <c r="T12" s="31">
        <f t="shared" si="0"/>
        <v>-24120498</v>
      </c>
      <c r="U12" s="31">
        <f t="shared" si="0"/>
        <v>0</v>
      </c>
      <c r="V12" s="31">
        <f t="shared" si="0"/>
        <v>30805973</v>
      </c>
      <c r="W12" s="31">
        <f t="shared" si="0"/>
        <v>719555407</v>
      </c>
      <c r="X12" s="31">
        <f t="shared" si="0"/>
        <v>2788250984</v>
      </c>
      <c r="Y12" s="31">
        <f t="shared" si="0"/>
        <v>-2068695577</v>
      </c>
      <c r="Z12" s="32">
        <f>+IF(X12&lt;&gt;0,+(Y12/X12)*100,0)</f>
        <v>-74.19330572717195</v>
      </c>
      <c r="AA12" s="33">
        <f>SUM(AA6:AA11)</f>
        <v>2788250984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1049777</v>
      </c>
      <c r="D15" s="18"/>
      <c r="E15" s="19"/>
      <c r="F15" s="20"/>
      <c r="G15" s="20">
        <v>1049777</v>
      </c>
      <c r="H15" s="20"/>
      <c r="I15" s="20"/>
      <c r="J15" s="20">
        <v>1049777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1049777</v>
      </c>
      <c r="X15" s="20"/>
      <c r="Y15" s="20">
        <v>1049777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154170</v>
      </c>
      <c r="D17" s="18"/>
      <c r="E17" s="19">
        <v>154176</v>
      </c>
      <c r="F17" s="20">
        <v>308346</v>
      </c>
      <c r="G17" s="20">
        <v>154170</v>
      </c>
      <c r="H17" s="20"/>
      <c r="I17" s="20"/>
      <c r="J17" s="20">
        <v>154170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154170</v>
      </c>
      <c r="X17" s="20">
        <v>308346</v>
      </c>
      <c r="Y17" s="20">
        <v>-154176</v>
      </c>
      <c r="Z17" s="21">
        <v>-50</v>
      </c>
      <c r="AA17" s="22">
        <v>308346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2236779712</v>
      </c>
      <c r="D19" s="18"/>
      <c r="E19" s="19">
        <v>1919000000</v>
      </c>
      <c r="F19" s="20">
        <v>4467209163</v>
      </c>
      <c r="G19" s="20">
        <v>2245318613</v>
      </c>
      <c r="H19" s="20">
        <v>-301960</v>
      </c>
      <c r="I19" s="20"/>
      <c r="J19" s="20">
        <v>2245016653</v>
      </c>
      <c r="K19" s="20">
        <v>6440</v>
      </c>
      <c r="L19" s="20"/>
      <c r="M19" s="20"/>
      <c r="N19" s="20">
        <v>6440</v>
      </c>
      <c r="O19" s="20">
        <v>6720420</v>
      </c>
      <c r="P19" s="20">
        <v>15251890</v>
      </c>
      <c r="Q19" s="20">
        <v>11097751</v>
      </c>
      <c r="R19" s="20">
        <v>33070061</v>
      </c>
      <c r="S19" s="20">
        <v>6438640</v>
      </c>
      <c r="T19" s="20">
        <v>26104</v>
      </c>
      <c r="U19" s="20"/>
      <c r="V19" s="20">
        <v>6464744</v>
      </c>
      <c r="W19" s="20">
        <v>2284557898</v>
      </c>
      <c r="X19" s="20">
        <v>4467209163</v>
      </c>
      <c r="Y19" s="20">
        <v>-2182651265</v>
      </c>
      <c r="Z19" s="21">
        <v>-48.86</v>
      </c>
      <c r="AA19" s="22">
        <v>4467209163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249723</v>
      </c>
      <c r="D22" s="18"/>
      <c r="E22" s="19">
        <v>220368</v>
      </c>
      <c r="F22" s="20">
        <v>470090</v>
      </c>
      <c r="G22" s="20">
        <v>249723</v>
      </c>
      <c r="H22" s="20"/>
      <c r="I22" s="20"/>
      <c r="J22" s="20">
        <v>249723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249723</v>
      </c>
      <c r="X22" s="20">
        <v>470090</v>
      </c>
      <c r="Y22" s="20">
        <v>-220367</v>
      </c>
      <c r="Z22" s="21">
        <v>-46.88</v>
      </c>
      <c r="AA22" s="22">
        <v>470090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2238233382</v>
      </c>
      <c r="D24" s="29">
        <f>SUM(D15:D23)</f>
        <v>0</v>
      </c>
      <c r="E24" s="36">
        <f t="shared" si="1"/>
        <v>1919374544</v>
      </c>
      <c r="F24" s="37">
        <f t="shared" si="1"/>
        <v>4467987599</v>
      </c>
      <c r="G24" s="37">
        <f t="shared" si="1"/>
        <v>2246772283</v>
      </c>
      <c r="H24" s="37">
        <f t="shared" si="1"/>
        <v>-301960</v>
      </c>
      <c r="I24" s="37">
        <f t="shared" si="1"/>
        <v>0</v>
      </c>
      <c r="J24" s="37">
        <f t="shared" si="1"/>
        <v>2246470323</v>
      </c>
      <c r="K24" s="37">
        <f t="shared" si="1"/>
        <v>6440</v>
      </c>
      <c r="L24" s="37">
        <f t="shared" si="1"/>
        <v>0</v>
      </c>
      <c r="M24" s="37">
        <f t="shared" si="1"/>
        <v>0</v>
      </c>
      <c r="N24" s="37">
        <f t="shared" si="1"/>
        <v>6440</v>
      </c>
      <c r="O24" s="37">
        <f t="shared" si="1"/>
        <v>6720420</v>
      </c>
      <c r="P24" s="37">
        <f t="shared" si="1"/>
        <v>15251890</v>
      </c>
      <c r="Q24" s="37">
        <f t="shared" si="1"/>
        <v>11097751</v>
      </c>
      <c r="R24" s="37">
        <f t="shared" si="1"/>
        <v>33070061</v>
      </c>
      <c r="S24" s="37">
        <f t="shared" si="1"/>
        <v>6438640</v>
      </c>
      <c r="T24" s="37">
        <f t="shared" si="1"/>
        <v>26104</v>
      </c>
      <c r="U24" s="37">
        <f t="shared" si="1"/>
        <v>0</v>
      </c>
      <c r="V24" s="37">
        <f t="shared" si="1"/>
        <v>6464744</v>
      </c>
      <c r="W24" s="37">
        <f t="shared" si="1"/>
        <v>2286011568</v>
      </c>
      <c r="X24" s="37">
        <f t="shared" si="1"/>
        <v>4467987599</v>
      </c>
      <c r="Y24" s="37">
        <f t="shared" si="1"/>
        <v>-2181976031</v>
      </c>
      <c r="Z24" s="38">
        <f>+IF(X24&lt;&gt;0,+(Y24/X24)*100,0)</f>
        <v>-48.83576739309567</v>
      </c>
      <c r="AA24" s="39">
        <f>SUM(AA15:AA23)</f>
        <v>4467987599</v>
      </c>
    </row>
    <row r="25" spans="1:27" ht="12.75">
      <c r="A25" s="27" t="s">
        <v>50</v>
      </c>
      <c r="B25" s="28"/>
      <c r="C25" s="29">
        <f aca="true" t="shared" si="2" ref="C25:Y25">+C12+C24</f>
        <v>2575859798</v>
      </c>
      <c r="D25" s="29">
        <f>+D12+D24</f>
        <v>0</v>
      </c>
      <c r="E25" s="30">
        <f t="shared" si="2"/>
        <v>2060608344</v>
      </c>
      <c r="F25" s="31">
        <f t="shared" si="2"/>
        <v>7256238583</v>
      </c>
      <c r="G25" s="31">
        <f t="shared" si="2"/>
        <v>2617831569</v>
      </c>
      <c r="H25" s="31">
        <f t="shared" si="2"/>
        <v>156685169</v>
      </c>
      <c r="I25" s="31">
        <f t="shared" si="2"/>
        <v>0</v>
      </c>
      <c r="J25" s="31">
        <f t="shared" si="2"/>
        <v>2774516738</v>
      </c>
      <c r="K25" s="31">
        <f t="shared" si="2"/>
        <v>4539868</v>
      </c>
      <c r="L25" s="31">
        <f t="shared" si="2"/>
        <v>214972</v>
      </c>
      <c r="M25" s="31">
        <f t="shared" si="2"/>
        <v>0</v>
      </c>
      <c r="N25" s="31">
        <f t="shared" si="2"/>
        <v>4754840</v>
      </c>
      <c r="O25" s="31">
        <f t="shared" si="2"/>
        <v>115499302</v>
      </c>
      <c r="P25" s="31">
        <f t="shared" si="2"/>
        <v>-17156387</v>
      </c>
      <c r="Q25" s="31">
        <f t="shared" si="2"/>
        <v>90681765</v>
      </c>
      <c r="R25" s="31">
        <f t="shared" si="2"/>
        <v>189024680</v>
      </c>
      <c r="S25" s="31">
        <f t="shared" si="2"/>
        <v>61365111</v>
      </c>
      <c r="T25" s="31">
        <f t="shared" si="2"/>
        <v>-24094394</v>
      </c>
      <c r="U25" s="31">
        <f t="shared" si="2"/>
        <v>0</v>
      </c>
      <c r="V25" s="31">
        <f t="shared" si="2"/>
        <v>37270717</v>
      </c>
      <c r="W25" s="31">
        <f t="shared" si="2"/>
        <v>3005566975</v>
      </c>
      <c r="X25" s="31">
        <f t="shared" si="2"/>
        <v>7256238583</v>
      </c>
      <c r="Y25" s="31">
        <f t="shared" si="2"/>
        <v>-4250671608</v>
      </c>
      <c r="Z25" s="32">
        <f>+IF(X25&lt;&gt;0,+(Y25/X25)*100,0)</f>
        <v>-58.57954585394315</v>
      </c>
      <c r="AA25" s="33">
        <f>+AA12+AA24</f>
        <v>7256238583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685729</v>
      </c>
      <c r="D31" s="18"/>
      <c r="E31" s="19">
        <v>502308</v>
      </c>
      <c r="F31" s="20">
        <v>1187308</v>
      </c>
      <c r="G31" s="20">
        <v>685729</v>
      </c>
      <c r="H31" s="20">
        <v>22683</v>
      </c>
      <c r="I31" s="20"/>
      <c r="J31" s="20">
        <v>708412</v>
      </c>
      <c r="K31" s="20">
        <v>8942</v>
      </c>
      <c r="L31" s="20">
        <v>16141</v>
      </c>
      <c r="M31" s="20"/>
      <c r="N31" s="20">
        <v>25083</v>
      </c>
      <c r="O31" s="20">
        <v>13856</v>
      </c>
      <c r="P31" s="20">
        <v>5757</v>
      </c>
      <c r="Q31" s="20">
        <v>4644</v>
      </c>
      <c r="R31" s="20">
        <v>24257</v>
      </c>
      <c r="S31" s="20">
        <v>-2705</v>
      </c>
      <c r="T31" s="20"/>
      <c r="U31" s="20"/>
      <c r="V31" s="20">
        <v>-2705</v>
      </c>
      <c r="W31" s="20">
        <v>755047</v>
      </c>
      <c r="X31" s="20">
        <v>1187308</v>
      </c>
      <c r="Y31" s="20">
        <v>-432261</v>
      </c>
      <c r="Z31" s="21">
        <v>-36.41</v>
      </c>
      <c r="AA31" s="22">
        <v>1187308</v>
      </c>
    </row>
    <row r="32" spans="1:27" ht="12.75">
      <c r="A32" s="23" t="s">
        <v>56</v>
      </c>
      <c r="B32" s="17"/>
      <c r="C32" s="18">
        <v>365438368</v>
      </c>
      <c r="D32" s="18"/>
      <c r="E32" s="19">
        <v>101128344</v>
      </c>
      <c r="F32" s="20">
        <v>274222141</v>
      </c>
      <c r="G32" s="20">
        <v>363087936</v>
      </c>
      <c r="H32" s="20">
        <v>-11239556</v>
      </c>
      <c r="I32" s="20"/>
      <c r="J32" s="20">
        <v>351848380</v>
      </c>
      <c r="K32" s="20">
        <v>-12866960</v>
      </c>
      <c r="L32" s="20">
        <v>-15671349</v>
      </c>
      <c r="M32" s="20"/>
      <c r="N32" s="20">
        <v>-28538309</v>
      </c>
      <c r="O32" s="20">
        <v>-15735495</v>
      </c>
      <c r="P32" s="20">
        <v>-19346764</v>
      </c>
      <c r="Q32" s="20">
        <v>22436600</v>
      </c>
      <c r="R32" s="20">
        <v>-12645659</v>
      </c>
      <c r="S32" s="20">
        <v>54601153</v>
      </c>
      <c r="T32" s="20">
        <v>-25141653</v>
      </c>
      <c r="U32" s="20"/>
      <c r="V32" s="20">
        <v>29459500</v>
      </c>
      <c r="W32" s="20">
        <v>340123912</v>
      </c>
      <c r="X32" s="20">
        <v>274222141</v>
      </c>
      <c r="Y32" s="20">
        <v>65901771</v>
      </c>
      <c r="Z32" s="21">
        <v>24.03</v>
      </c>
      <c r="AA32" s="22">
        <v>274222141</v>
      </c>
    </row>
    <row r="33" spans="1:27" ht="12.75">
      <c r="A33" s="23" t="s">
        <v>57</v>
      </c>
      <c r="B33" s="17"/>
      <c r="C33" s="18">
        <v>2860587</v>
      </c>
      <c r="D33" s="18"/>
      <c r="E33" s="19">
        <v>4160568</v>
      </c>
      <c r="F33" s="20">
        <v>6903013</v>
      </c>
      <c r="G33" s="20">
        <v>2860587</v>
      </c>
      <c r="H33" s="20"/>
      <c r="I33" s="20"/>
      <c r="J33" s="20">
        <v>2860587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2860587</v>
      </c>
      <c r="X33" s="20">
        <v>6903013</v>
      </c>
      <c r="Y33" s="20">
        <v>-4042426</v>
      </c>
      <c r="Z33" s="21">
        <v>-58.56</v>
      </c>
      <c r="AA33" s="22">
        <v>6903013</v>
      </c>
    </row>
    <row r="34" spans="1:27" ht="12.75">
      <c r="A34" s="27" t="s">
        <v>58</v>
      </c>
      <c r="B34" s="28"/>
      <c r="C34" s="29">
        <f aca="true" t="shared" si="3" ref="C34:Y34">SUM(C29:C33)</f>
        <v>368984684</v>
      </c>
      <c r="D34" s="29">
        <f>SUM(D29:D33)</f>
        <v>0</v>
      </c>
      <c r="E34" s="30">
        <f t="shared" si="3"/>
        <v>105791220</v>
      </c>
      <c r="F34" s="31">
        <f t="shared" si="3"/>
        <v>282312462</v>
      </c>
      <c r="G34" s="31">
        <f t="shared" si="3"/>
        <v>366634252</v>
      </c>
      <c r="H34" s="31">
        <f t="shared" si="3"/>
        <v>-11216873</v>
      </c>
      <c r="I34" s="31">
        <f t="shared" si="3"/>
        <v>0</v>
      </c>
      <c r="J34" s="31">
        <f t="shared" si="3"/>
        <v>355417379</v>
      </c>
      <c r="K34" s="31">
        <f t="shared" si="3"/>
        <v>-12858018</v>
      </c>
      <c r="L34" s="31">
        <f t="shared" si="3"/>
        <v>-15655208</v>
      </c>
      <c r="M34" s="31">
        <f t="shared" si="3"/>
        <v>0</v>
      </c>
      <c r="N34" s="31">
        <f t="shared" si="3"/>
        <v>-28513226</v>
      </c>
      <c r="O34" s="31">
        <f t="shared" si="3"/>
        <v>-15721639</v>
      </c>
      <c r="P34" s="31">
        <f t="shared" si="3"/>
        <v>-19341007</v>
      </c>
      <c r="Q34" s="31">
        <f t="shared" si="3"/>
        <v>22441244</v>
      </c>
      <c r="R34" s="31">
        <f t="shared" si="3"/>
        <v>-12621402</v>
      </c>
      <c r="S34" s="31">
        <f t="shared" si="3"/>
        <v>54598448</v>
      </c>
      <c r="T34" s="31">
        <f t="shared" si="3"/>
        <v>-25141653</v>
      </c>
      <c r="U34" s="31">
        <f t="shared" si="3"/>
        <v>0</v>
      </c>
      <c r="V34" s="31">
        <f t="shared" si="3"/>
        <v>29456795</v>
      </c>
      <c r="W34" s="31">
        <f t="shared" si="3"/>
        <v>343739546</v>
      </c>
      <c r="X34" s="31">
        <f t="shared" si="3"/>
        <v>282312462</v>
      </c>
      <c r="Y34" s="31">
        <f t="shared" si="3"/>
        <v>61427084</v>
      </c>
      <c r="Z34" s="32">
        <f>+IF(X34&lt;&gt;0,+(Y34/X34)*100,0)</f>
        <v>21.758544969934768</v>
      </c>
      <c r="AA34" s="33">
        <f>SUM(AA29:AA33)</f>
        <v>282312462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22497139</v>
      </c>
      <c r="D38" s="18"/>
      <c r="E38" s="19">
        <v>32497356</v>
      </c>
      <c r="F38" s="20">
        <v>54991912</v>
      </c>
      <c r="G38" s="20">
        <v>22497139</v>
      </c>
      <c r="H38" s="20"/>
      <c r="I38" s="20"/>
      <c r="J38" s="20">
        <v>22497139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22497139</v>
      </c>
      <c r="X38" s="20">
        <v>54991912</v>
      </c>
      <c r="Y38" s="20">
        <v>-32494773</v>
      </c>
      <c r="Z38" s="21">
        <v>-59.09</v>
      </c>
      <c r="AA38" s="22">
        <v>54991912</v>
      </c>
    </row>
    <row r="39" spans="1:27" ht="12.75">
      <c r="A39" s="27" t="s">
        <v>61</v>
      </c>
      <c r="B39" s="35"/>
      <c r="C39" s="29">
        <f aca="true" t="shared" si="4" ref="C39:Y39">SUM(C37:C38)</f>
        <v>22497139</v>
      </c>
      <c r="D39" s="29">
        <f>SUM(D37:D38)</f>
        <v>0</v>
      </c>
      <c r="E39" s="36">
        <f t="shared" si="4"/>
        <v>32497356</v>
      </c>
      <c r="F39" s="37">
        <f t="shared" si="4"/>
        <v>54991912</v>
      </c>
      <c r="G39" s="37">
        <f t="shared" si="4"/>
        <v>22497139</v>
      </c>
      <c r="H39" s="37">
        <f t="shared" si="4"/>
        <v>0</v>
      </c>
      <c r="I39" s="37">
        <f t="shared" si="4"/>
        <v>0</v>
      </c>
      <c r="J39" s="37">
        <f t="shared" si="4"/>
        <v>22497139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22497139</v>
      </c>
      <c r="X39" s="37">
        <f t="shared" si="4"/>
        <v>54991912</v>
      </c>
      <c r="Y39" s="37">
        <f t="shared" si="4"/>
        <v>-32494773</v>
      </c>
      <c r="Z39" s="38">
        <f>+IF(X39&lt;&gt;0,+(Y39/X39)*100,0)</f>
        <v>-59.09009492159502</v>
      </c>
      <c r="AA39" s="39">
        <f>SUM(AA37:AA38)</f>
        <v>54991912</v>
      </c>
    </row>
    <row r="40" spans="1:27" ht="12.75">
      <c r="A40" s="27" t="s">
        <v>62</v>
      </c>
      <c r="B40" s="28"/>
      <c r="C40" s="29">
        <f aca="true" t="shared" si="5" ref="C40:Y40">+C34+C39</f>
        <v>391481823</v>
      </c>
      <c r="D40" s="29">
        <f>+D34+D39</f>
        <v>0</v>
      </c>
      <c r="E40" s="30">
        <f t="shared" si="5"/>
        <v>138288576</v>
      </c>
      <c r="F40" s="31">
        <f t="shared" si="5"/>
        <v>337304374</v>
      </c>
      <c r="G40" s="31">
        <f t="shared" si="5"/>
        <v>389131391</v>
      </c>
      <c r="H40" s="31">
        <f t="shared" si="5"/>
        <v>-11216873</v>
      </c>
      <c r="I40" s="31">
        <f t="shared" si="5"/>
        <v>0</v>
      </c>
      <c r="J40" s="31">
        <f t="shared" si="5"/>
        <v>377914518</v>
      </c>
      <c r="K40" s="31">
        <f t="shared" si="5"/>
        <v>-12858018</v>
      </c>
      <c r="L40" s="31">
        <f t="shared" si="5"/>
        <v>-15655208</v>
      </c>
      <c r="M40" s="31">
        <f t="shared" si="5"/>
        <v>0</v>
      </c>
      <c r="N40" s="31">
        <f t="shared" si="5"/>
        <v>-28513226</v>
      </c>
      <c r="O40" s="31">
        <f t="shared" si="5"/>
        <v>-15721639</v>
      </c>
      <c r="P40" s="31">
        <f t="shared" si="5"/>
        <v>-19341007</v>
      </c>
      <c r="Q40" s="31">
        <f t="shared" si="5"/>
        <v>22441244</v>
      </c>
      <c r="R40" s="31">
        <f t="shared" si="5"/>
        <v>-12621402</v>
      </c>
      <c r="S40" s="31">
        <f t="shared" si="5"/>
        <v>54598448</v>
      </c>
      <c r="T40" s="31">
        <f t="shared" si="5"/>
        <v>-25141653</v>
      </c>
      <c r="U40" s="31">
        <f t="shared" si="5"/>
        <v>0</v>
      </c>
      <c r="V40" s="31">
        <f t="shared" si="5"/>
        <v>29456795</v>
      </c>
      <c r="W40" s="31">
        <f t="shared" si="5"/>
        <v>366236685</v>
      </c>
      <c r="X40" s="31">
        <f t="shared" si="5"/>
        <v>337304374</v>
      </c>
      <c r="Y40" s="31">
        <f t="shared" si="5"/>
        <v>28932311</v>
      </c>
      <c r="Z40" s="32">
        <f>+IF(X40&lt;&gt;0,+(Y40/X40)*100,0)</f>
        <v>8.577508396022164</v>
      </c>
      <c r="AA40" s="33">
        <f>+AA34+AA39</f>
        <v>337304374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2184377975</v>
      </c>
      <c r="D42" s="43">
        <f>+D25-D40</f>
        <v>0</v>
      </c>
      <c r="E42" s="44">
        <f t="shared" si="6"/>
        <v>1922319768</v>
      </c>
      <c r="F42" s="45">
        <f t="shared" si="6"/>
        <v>6918934209</v>
      </c>
      <c r="G42" s="45">
        <f t="shared" si="6"/>
        <v>2228700178</v>
      </c>
      <c r="H42" s="45">
        <f t="shared" si="6"/>
        <v>167902042</v>
      </c>
      <c r="I42" s="45">
        <f t="shared" si="6"/>
        <v>0</v>
      </c>
      <c r="J42" s="45">
        <f t="shared" si="6"/>
        <v>2396602220</v>
      </c>
      <c r="K42" s="45">
        <f t="shared" si="6"/>
        <v>17397886</v>
      </c>
      <c r="L42" s="45">
        <f t="shared" si="6"/>
        <v>15870180</v>
      </c>
      <c r="M42" s="45">
        <f t="shared" si="6"/>
        <v>0</v>
      </c>
      <c r="N42" s="45">
        <f t="shared" si="6"/>
        <v>33268066</v>
      </c>
      <c r="O42" s="45">
        <f t="shared" si="6"/>
        <v>131220941</v>
      </c>
      <c r="P42" s="45">
        <f t="shared" si="6"/>
        <v>2184620</v>
      </c>
      <c r="Q42" s="45">
        <f t="shared" si="6"/>
        <v>68240521</v>
      </c>
      <c r="R42" s="45">
        <f t="shared" si="6"/>
        <v>201646082</v>
      </c>
      <c r="S42" s="45">
        <f t="shared" si="6"/>
        <v>6766663</v>
      </c>
      <c r="T42" s="45">
        <f t="shared" si="6"/>
        <v>1047259</v>
      </c>
      <c r="U42" s="45">
        <f t="shared" si="6"/>
        <v>0</v>
      </c>
      <c r="V42" s="45">
        <f t="shared" si="6"/>
        <v>7813922</v>
      </c>
      <c r="W42" s="45">
        <f t="shared" si="6"/>
        <v>2639330290</v>
      </c>
      <c r="X42" s="45">
        <f t="shared" si="6"/>
        <v>6918934209</v>
      </c>
      <c r="Y42" s="45">
        <f t="shared" si="6"/>
        <v>-4279603919</v>
      </c>
      <c r="Z42" s="46">
        <f>+IF(X42&lt;&gt;0,+(Y42/X42)*100,0)</f>
        <v>-61.85351370205521</v>
      </c>
      <c r="AA42" s="47">
        <f>+AA25-AA40</f>
        <v>6918934209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1994554732</v>
      </c>
      <c r="D45" s="18"/>
      <c r="E45" s="19">
        <v>1992827172</v>
      </c>
      <c r="F45" s="20">
        <v>6918934209</v>
      </c>
      <c r="G45" s="20">
        <v>2211786303</v>
      </c>
      <c r="H45" s="20"/>
      <c r="I45" s="20"/>
      <c r="J45" s="20">
        <v>2211786303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2211786303</v>
      </c>
      <c r="X45" s="20">
        <v>6918934209</v>
      </c>
      <c r="Y45" s="20">
        <v>-4707147906</v>
      </c>
      <c r="Z45" s="48">
        <v>-68.03</v>
      </c>
      <c r="AA45" s="22">
        <v>6918934209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1994554732</v>
      </c>
      <c r="D48" s="51">
        <f>SUM(D45:D47)</f>
        <v>0</v>
      </c>
      <c r="E48" s="52">
        <f t="shared" si="7"/>
        <v>1992827172</v>
      </c>
      <c r="F48" s="53">
        <f t="shared" si="7"/>
        <v>6918934209</v>
      </c>
      <c r="G48" s="53">
        <f t="shared" si="7"/>
        <v>2211786303</v>
      </c>
      <c r="H48" s="53">
        <f t="shared" si="7"/>
        <v>0</v>
      </c>
      <c r="I48" s="53">
        <f t="shared" si="7"/>
        <v>0</v>
      </c>
      <c r="J48" s="53">
        <f t="shared" si="7"/>
        <v>2211786303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2211786303</v>
      </c>
      <c r="X48" s="53">
        <f t="shared" si="7"/>
        <v>6918934209</v>
      </c>
      <c r="Y48" s="53">
        <f t="shared" si="7"/>
        <v>-4707147906</v>
      </c>
      <c r="Z48" s="54">
        <f>+IF(X48&lt;&gt;0,+(Y48/X48)*100,0)</f>
        <v>-68.0328467334903</v>
      </c>
      <c r="AA48" s="55">
        <f>SUM(AA45:AA47)</f>
        <v>6918934209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9493364</v>
      </c>
      <c r="D6" s="18"/>
      <c r="E6" s="19">
        <v>-106510107</v>
      </c>
      <c r="F6" s="20">
        <v>-153213633</v>
      </c>
      <c r="G6" s="20">
        <v>6055270</v>
      </c>
      <c r="H6" s="20">
        <v>-3849861</v>
      </c>
      <c r="I6" s="20">
        <v>2043402</v>
      </c>
      <c r="J6" s="20">
        <v>4248811</v>
      </c>
      <c r="K6" s="20">
        <v>-1213231</v>
      </c>
      <c r="L6" s="20">
        <v>-758952</v>
      </c>
      <c r="M6" s="20">
        <v>23021836</v>
      </c>
      <c r="N6" s="20">
        <v>21049653</v>
      </c>
      <c r="O6" s="20">
        <v>-5699116</v>
      </c>
      <c r="P6" s="20">
        <v>-11517960</v>
      </c>
      <c r="Q6" s="20">
        <v>2204291</v>
      </c>
      <c r="R6" s="20">
        <v>-15012785</v>
      </c>
      <c r="S6" s="20">
        <v>4172795</v>
      </c>
      <c r="T6" s="20">
        <v>-10865654</v>
      </c>
      <c r="U6" s="20">
        <v>18802294</v>
      </c>
      <c r="V6" s="20">
        <v>12109435</v>
      </c>
      <c r="W6" s="20">
        <v>22395114</v>
      </c>
      <c r="X6" s="20">
        <v>-153213633</v>
      </c>
      <c r="Y6" s="20">
        <v>175608747</v>
      </c>
      <c r="Z6" s="21">
        <v>-114.62</v>
      </c>
      <c r="AA6" s="22">
        <v>-153213633</v>
      </c>
    </row>
    <row r="7" spans="1:27" ht="12.75">
      <c r="A7" s="23" t="s">
        <v>34</v>
      </c>
      <c r="B7" s="17"/>
      <c r="C7" s="18">
        <v>422426704</v>
      </c>
      <c r="D7" s="18"/>
      <c r="E7" s="19"/>
      <c r="F7" s="20"/>
      <c r="G7" s="20">
        <v>530426702</v>
      </c>
      <c r="H7" s="20">
        <v>-26000000</v>
      </c>
      <c r="I7" s="20">
        <v>-39248570</v>
      </c>
      <c r="J7" s="20">
        <v>465178132</v>
      </c>
      <c r="K7" s="20">
        <v>-45000000</v>
      </c>
      <c r="L7" s="20">
        <v>-40000000</v>
      </c>
      <c r="M7" s="20">
        <v>53000000</v>
      </c>
      <c r="N7" s="20">
        <v>-32000000</v>
      </c>
      <c r="O7" s="20">
        <v>-19259931</v>
      </c>
      <c r="P7" s="20">
        <v>-26000000</v>
      </c>
      <c r="Q7" s="20">
        <v>23000000</v>
      </c>
      <c r="R7" s="20">
        <v>-22259931</v>
      </c>
      <c r="S7" s="20">
        <v>-25000000</v>
      </c>
      <c r="T7" s="20">
        <v>-16772454</v>
      </c>
      <c r="U7" s="20">
        <v>-81000000</v>
      </c>
      <c r="V7" s="20">
        <v>-122772454</v>
      </c>
      <c r="W7" s="20">
        <v>288145747</v>
      </c>
      <c r="X7" s="20"/>
      <c r="Y7" s="20">
        <v>288145747</v>
      </c>
      <c r="Z7" s="21"/>
      <c r="AA7" s="22"/>
    </row>
    <row r="8" spans="1:27" ht="12.75">
      <c r="A8" s="23" t="s">
        <v>35</v>
      </c>
      <c r="B8" s="17"/>
      <c r="C8" s="18">
        <v>228084</v>
      </c>
      <c r="D8" s="18"/>
      <c r="E8" s="19"/>
      <c r="F8" s="20"/>
      <c r="G8" s="20">
        <v>47633</v>
      </c>
      <c r="H8" s="20">
        <v>5058</v>
      </c>
      <c r="I8" s="20">
        <v>255</v>
      </c>
      <c r="J8" s="20">
        <v>52946</v>
      </c>
      <c r="K8" s="20">
        <v>-4381</v>
      </c>
      <c r="L8" s="20">
        <v>26623</v>
      </c>
      <c r="M8" s="20">
        <v>-2450</v>
      </c>
      <c r="N8" s="20">
        <v>19792</v>
      </c>
      <c r="O8" s="20">
        <v>1808</v>
      </c>
      <c r="P8" s="20">
        <v>-2450</v>
      </c>
      <c r="Q8" s="20">
        <v>-6807</v>
      </c>
      <c r="R8" s="20">
        <v>-7449</v>
      </c>
      <c r="S8" s="20"/>
      <c r="T8" s="20">
        <v>-4900</v>
      </c>
      <c r="U8" s="20">
        <v>-2450</v>
      </c>
      <c r="V8" s="20">
        <v>-7350</v>
      </c>
      <c r="W8" s="20">
        <v>57939</v>
      </c>
      <c r="X8" s="20"/>
      <c r="Y8" s="20">
        <v>57939</v>
      </c>
      <c r="Z8" s="21"/>
      <c r="AA8" s="22"/>
    </row>
    <row r="9" spans="1:27" ht="12.75">
      <c r="A9" s="23" t="s">
        <v>36</v>
      </c>
      <c r="B9" s="17"/>
      <c r="C9" s="18">
        <v>18740242</v>
      </c>
      <c r="D9" s="18"/>
      <c r="E9" s="19"/>
      <c r="F9" s="20"/>
      <c r="G9" s="20">
        <v>16894359</v>
      </c>
      <c r="H9" s="20">
        <v>-4369811</v>
      </c>
      <c r="I9" s="20">
        <v>248470</v>
      </c>
      <c r="J9" s="20">
        <v>12773018</v>
      </c>
      <c r="K9" s="20">
        <v>1511679</v>
      </c>
      <c r="L9" s="20">
        <v>744658</v>
      </c>
      <c r="M9" s="20">
        <v>-351537</v>
      </c>
      <c r="N9" s="20">
        <v>1904800</v>
      </c>
      <c r="O9" s="20">
        <v>1316639</v>
      </c>
      <c r="P9" s="20">
        <v>2987603</v>
      </c>
      <c r="Q9" s="20">
        <v>5454359</v>
      </c>
      <c r="R9" s="20">
        <v>9758601</v>
      </c>
      <c r="S9" s="20">
        <v>1111686</v>
      </c>
      <c r="T9" s="20">
        <v>1127848</v>
      </c>
      <c r="U9" s="20">
        <v>2389189</v>
      </c>
      <c r="V9" s="20">
        <v>4628723</v>
      </c>
      <c r="W9" s="20">
        <v>29065142</v>
      </c>
      <c r="X9" s="20"/>
      <c r="Y9" s="20">
        <v>29065142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65623094</v>
      </c>
      <c r="D11" s="18"/>
      <c r="E11" s="19"/>
      <c r="F11" s="20"/>
      <c r="G11" s="20">
        <v>65623094</v>
      </c>
      <c r="H11" s="20"/>
      <c r="I11" s="20"/>
      <c r="J11" s="20">
        <v>65623094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65623094</v>
      </c>
      <c r="X11" s="20"/>
      <c r="Y11" s="20">
        <v>65623094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516511488</v>
      </c>
      <c r="D12" s="29">
        <f>SUM(D6:D11)</f>
        <v>0</v>
      </c>
      <c r="E12" s="30">
        <f t="shared" si="0"/>
        <v>-106510107</v>
      </c>
      <c r="F12" s="31">
        <f t="shared" si="0"/>
        <v>-153213633</v>
      </c>
      <c r="G12" s="31">
        <f t="shared" si="0"/>
        <v>619047058</v>
      </c>
      <c r="H12" s="31">
        <f t="shared" si="0"/>
        <v>-34214614</v>
      </c>
      <c r="I12" s="31">
        <f t="shared" si="0"/>
        <v>-36956443</v>
      </c>
      <c r="J12" s="31">
        <f t="shared" si="0"/>
        <v>547876001</v>
      </c>
      <c r="K12" s="31">
        <f t="shared" si="0"/>
        <v>-44705933</v>
      </c>
      <c r="L12" s="31">
        <f t="shared" si="0"/>
        <v>-39987671</v>
      </c>
      <c r="M12" s="31">
        <f t="shared" si="0"/>
        <v>75667849</v>
      </c>
      <c r="N12" s="31">
        <f t="shared" si="0"/>
        <v>-9025755</v>
      </c>
      <c r="O12" s="31">
        <f t="shared" si="0"/>
        <v>-23640600</v>
      </c>
      <c r="P12" s="31">
        <f t="shared" si="0"/>
        <v>-34532807</v>
      </c>
      <c r="Q12" s="31">
        <f t="shared" si="0"/>
        <v>30651843</v>
      </c>
      <c r="R12" s="31">
        <f t="shared" si="0"/>
        <v>-27521564</v>
      </c>
      <c r="S12" s="31">
        <f t="shared" si="0"/>
        <v>-19715519</v>
      </c>
      <c r="T12" s="31">
        <f t="shared" si="0"/>
        <v>-26515160</v>
      </c>
      <c r="U12" s="31">
        <f t="shared" si="0"/>
        <v>-59810967</v>
      </c>
      <c r="V12" s="31">
        <f t="shared" si="0"/>
        <v>-106041646</v>
      </c>
      <c r="W12" s="31">
        <f t="shared" si="0"/>
        <v>405287036</v>
      </c>
      <c r="X12" s="31">
        <f t="shared" si="0"/>
        <v>-153213633</v>
      </c>
      <c r="Y12" s="31">
        <f t="shared" si="0"/>
        <v>558500669</v>
      </c>
      <c r="Z12" s="32">
        <f>+IF(X12&lt;&gt;0,+(Y12/X12)*100,0)</f>
        <v>-364.52413408929476</v>
      </c>
      <c r="AA12" s="33">
        <f>SUM(AA6:AA11)</f>
        <v>-153213633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54004297</v>
      </c>
      <c r="D16" s="18"/>
      <c r="E16" s="19"/>
      <c r="F16" s="20"/>
      <c r="G16" s="24">
        <v>54004297</v>
      </c>
      <c r="H16" s="24"/>
      <c r="I16" s="24"/>
      <c r="J16" s="20">
        <v>54004297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54004297</v>
      </c>
      <c r="X16" s="20"/>
      <c r="Y16" s="24">
        <v>54004297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166758425</v>
      </c>
      <c r="D19" s="18"/>
      <c r="E19" s="19">
        <v>29600000</v>
      </c>
      <c r="F19" s="20">
        <v>39038734</v>
      </c>
      <c r="G19" s="20">
        <v>167655325</v>
      </c>
      <c r="H19" s="20">
        <v>2405240</v>
      </c>
      <c r="I19" s="20">
        <v>2167784</v>
      </c>
      <c r="J19" s="20">
        <v>172228349</v>
      </c>
      <c r="K19" s="20">
        <v>2940213</v>
      </c>
      <c r="L19" s="20">
        <v>3786582</v>
      </c>
      <c r="M19" s="20">
        <v>788266</v>
      </c>
      <c r="N19" s="20">
        <v>7515061</v>
      </c>
      <c r="O19" s="20">
        <v>291222</v>
      </c>
      <c r="P19" s="20">
        <v>-3389789</v>
      </c>
      <c r="Q19" s="20">
        <v>-3423057</v>
      </c>
      <c r="R19" s="20">
        <v>-6521624</v>
      </c>
      <c r="S19" s="20">
        <v>1088115</v>
      </c>
      <c r="T19" s="20">
        <v>2556865</v>
      </c>
      <c r="U19" s="20">
        <v>8161336</v>
      </c>
      <c r="V19" s="20">
        <v>11806316</v>
      </c>
      <c r="W19" s="20">
        <v>185028102</v>
      </c>
      <c r="X19" s="20">
        <v>39038734</v>
      </c>
      <c r="Y19" s="20">
        <v>145989368</v>
      </c>
      <c r="Z19" s="21">
        <v>373.96</v>
      </c>
      <c r="AA19" s="22">
        <v>39038734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8390384</v>
      </c>
      <c r="D22" s="18"/>
      <c r="E22" s="19">
        <v>7000000</v>
      </c>
      <c r="F22" s="20">
        <v>4857950</v>
      </c>
      <c r="G22" s="20">
        <v>8390385</v>
      </c>
      <c r="H22" s="20"/>
      <c r="I22" s="20"/>
      <c r="J22" s="20">
        <v>8390385</v>
      </c>
      <c r="K22" s="20"/>
      <c r="L22" s="20"/>
      <c r="M22" s="20">
        <v>2307844</v>
      </c>
      <c r="N22" s="20">
        <v>2307844</v>
      </c>
      <c r="O22" s="20"/>
      <c r="P22" s="20">
        <v>-291876</v>
      </c>
      <c r="Q22" s="20">
        <v>1131599</v>
      </c>
      <c r="R22" s="20">
        <v>839723</v>
      </c>
      <c r="S22" s="20">
        <v>801000</v>
      </c>
      <c r="T22" s="20"/>
      <c r="U22" s="20"/>
      <c r="V22" s="20">
        <v>801000</v>
      </c>
      <c r="W22" s="20">
        <v>12338952</v>
      </c>
      <c r="X22" s="20">
        <v>4857950</v>
      </c>
      <c r="Y22" s="20">
        <v>7481002</v>
      </c>
      <c r="Z22" s="21">
        <v>154</v>
      </c>
      <c r="AA22" s="22">
        <v>4857950</v>
      </c>
    </row>
    <row r="23" spans="1:27" ht="12.75">
      <c r="A23" s="23" t="s">
        <v>48</v>
      </c>
      <c r="B23" s="17"/>
      <c r="C23" s="18">
        <v>508772</v>
      </c>
      <c r="D23" s="18"/>
      <c r="E23" s="19"/>
      <c r="F23" s="20"/>
      <c r="G23" s="24">
        <v>508772</v>
      </c>
      <c r="H23" s="24"/>
      <c r="I23" s="24"/>
      <c r="J23" s="20">
        <v>508772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508772</v>
      </c>
      <c r="X23" s="20"/>
      <c r="Y23" s="24">
        <v>508772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229661878</v>
      </c>
      <c r="D24" s="29">
        <f>SUM(D15:D23)</f>
        <v>0</v>
      </c>
      <c r="E24" s="36">
        <f t="shared" si="1"/>
        <v>36600000</v>
      </c>
      <c r="F24" s="37">
        <f t="shared" si="1"/>
        <v>43896684</v>
      </c>
      <c r="G24" s="37">
        <f t="shared" si="1"/>
        <v>230558779</v>
      </c>
      <c r="H24" s="37">
        <f t="shared" si="1"/>
        <v>2405240</v>
      </c>
      <c r="I24" s="37">
        <f t="shared" si="1"/>
        <v>2167784</v>
      </c>
      <c r="J24" s="37">
        <f t="shared" si="1"/>
        <v>235131803</v>
      </c>
      <c r="K24" s="37">
        <f t="shared" si="1"/>
        <v>2940213</v>
      </c>
      <c r="L24" s="37">
        <f t="shared" si="1"/>
        <v>3786582</v>
      </c>
      <c r="M24" s="37">
        <f t="shared" si="1"/>
        <v>3096110</v>
      </c>
      <c r="N24" s="37">
        <f t="shared" si="1"/>
        <v>9822905</v>
      </c>
      <c r="O24" s="37">
        <f t="shared" si="1"/>
        <v>291222</v>
      </c>
      <c r="P24" s="37">
        <f t="shared" si="1"/>
        <v>-3681665</v>
      </c>
      <c r="Q24" s="37">
        <f t="shared" si="1"/>
        <v>-2291458</v>
      </c>
      <c r="R24" s="37">
        <f t="shared" si="1"/>
        <v>-5681901</v>
      </c>
      <c r="S24" s="37">
        <f t="shared" si="1"/>
        <v>1889115</v>
      </c>
      <c r="T24" s="37">
        <f t="shared" si="1"/>
        <v>2556865</v>
      </c>
      <c r="U24" s="37">
        <f t="shared" si="1"/>
        <v>8161336</v>
      </c>
      <c r="V24" s="37">
        <f t="shared" si="1"/>
        <v>12607316</v>
      </c>
      <c r="W24" s="37">
        <f t="shared" si="1"/>
        <v>251880123</v>
      </c>
      <c r="X24" s="37">
        <f t="shared" si="1"/>
        <v>43896684</v>
      </c>
      <c r="Y24" s="37">
        <f t="shared" si="1"/>
        <v>207983439</v>
      </c>
      <c r="Z24" s="38">
        <f>+IF(X24&lt;&gt;0,+(Y24/X24)*100,0)</f>
        <v>473.80216464642297</v>
      </c>
      <c r="AA24" s="39">
        <f>SUM(AA15:AA23)</f>
        <v>43896684</v>
      </c>
    </row>
    <row r="25" spans="1:27" ht="12.75">
      <c r="A25" s="27" t="s">
        <v>50</v>
      </c>
      <c r="B25" s="28"/>
      <c r="C25" s="29">
        <f aca="true" t="shared" si="2" ref="C25:Y25">+C12+C24</f>
        <v>746173366</v>
      </c>
      <c r="D25" s="29">
        <f>+D12+D24</f>
        <v>0</v>
      </c>
      <c r="E25" s="30">
        <f t="shared" si="2"/>
        <v>-69910107</v>
      </c>
      <c r="F25" s="31">
        <f t="shared" si="2"/>
        <v>-109316949</v>
      </c>
      <c r="G25" s="31">
        <f t="shared" si="2"/>
        <v>849605837</v>
      </c>
      <c r="H25" s="31">
        <f t="shared" si="2"/>
        <v>-31809374</v>
      </c>
      <c r="I25" s="31">
        <f t="shared" si="2"/>
        <v>-34788659</v>
      </c>
      <c r="J25" s="31">
        <f t="shared" si="2"/>
        <v>783007804</v>
      </c>
      <c r="K25" s="31">
        <f t="shared" si="2"/>
        <v>-41765720</v>
      </c>
      <c r="L25" s="31">
        <f t="shared" si="2"/>
        <v>-36201089</v>
      </c>
      <c r="M25" s="31">
        <f t="shared" si="2"/>
        <v>78763959</v>
      </c>
      <c r="N25" s="31">
        <f t="shared" si="2"/>
        <v>797150</v>
      </c>
      <c r="O25" s="31">
        <f t="shared" si="2"/>
        <v>-23349378</v>
      </c>
      <c r="P25" s="31">
        <f t="shared" si="2"/>
        <v>-38214472</v>
      </c>
      <c r="Q25" s="31">
        <f t="shared" si="2"/>
        <v>28360385</v>
      </c>
      <c r="R25" s="31">
        <f t="shared" si="2"/>
        <v>-33203465</v>
      </c>
      <c r="S25" s="31">
        <f t="shared" si="2"/>
        <v>-17826404</v>
      </c>
      <c r="T25" s="31">
        <f t="shared" si="2"/>
        <v>-23958295</v>
      </c>
      <c r="U25" s="31">
        <f t="shared" si="2"/>
        <v>-51649631</v>
      </c>
      <c r="V25" s="31">
        <f t="shared" si="2"/>
        <v>-93434330</v>
      </c>
      <c r="W25" s="31">
        <f t="shared" si="2"/>
        <v>657167159</v>
      </c>
      <c r="X25" s="31">
        <f t="shared" si="2"/>
        <v>-109316949</v>
      </c>
      <c r="Y25" s="31">
        <f t="shared" si="2"/>
        <v>766484108</v>
      </c>
      <c r="Z25" s="32">
        <f>+IF(X25&lt;&gt;0,+(Y25/X25)*100,0)</f>
        <v>-701.1576109757692</v>
      </c>
      <c r="AA25" s="33">
        <f>+AA12+AA24</f>
        <v>-109316949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2186916</v>
      </c>
      <c r="D30" s="18"/>
      <c r="E30" s="19">
        <v>1930916</v>
      </c>
      <c r="F30" s="20">
        <v>1930916</v>
      </c>
      <c r="G30" s="20">
        <v>2146445</v>
      </c>
      <c r="H30" s="20">
        <v>-54541</v>
      </c>
      <c r="I30" s="20">
        <v>-1583783</v>
      </c>
      <c r="J30" s="20">
        <v>508121</v>
      </c>
      <c r="K30" s="20">
        <v>-85031</v>
      </c>
      <c r="L30" s="20">
        <v>-39430</v>
      </c>
      <c r="M30" s="20">
        <v>-39814</v>
      </c>
      <c r="N30" s="20">
        <v>-164275</v>
      </c>
      <c r="O30" s="20">
        <v>-40196</v>
      </c>
      <c r="P30" s="20">
        <v>-40585</v>
      </c>
      <c r="Q30" s="20"/>
      <c r="R30" s="20">
        <v>-80781</v>
      </c>
      <c r="S30" s="20"/>
      <c r="T30" s="20">
        <v>-210525</v>
      </c>
      <c r="U30" s="20">
        <v>-52545</v>
      </c>
      <c r="V30" s="20">
        <v>-263070</v>
      </c>
      <c r="W30" s="20">
        <v>-5</v>
      </c>
      <c r="X30" s="20">
        <v>1930916</v>
      </c>
      <c r="Y30" s="20">
        <v>-1930921</v>
      </c>
      <c r="Z30" s="21">
        <v>-100</v>
      </c>
      <c r="AA30" s="22">
        <v>1930916</v>
      </c>
    </row>
    <row r="31" spans="1:27" ht="12.75">
      <c r="A31" s="23" t="s">
        <v>55</v>
      </c>
      <c r="B31" s="17"/>
      <c r="C31" s="18">
        <v>12030</v>
      </c>
      <c r="D31" s="18"/>
      <c r="E31" s="19"/>
      <c r="F31" s="20"/>
      <c r="G31" s="20">
        <v>12030</v>
      </c>
      <c r="H31" s="20"/>
      <c r="I31" s="20">
        <v>2000</v>
      </c>
      <c r="J31" s="20">
        <v>14030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14030</v>
      </c>
      <c r="X31" s="20"/>
      <c r="Y31" s="20">
        <v>14030</v>
      </c>
      <c r="Z31" s="21"/>
      <c r="AA31" s="22"/>
    </row>
    <row r="32" spans="1:27" ht="12.75">
      <c r="A32" s="23" t="s">
        <v>56</v>
      </c>
      <c r="B32" s="17"/>
      <c r="C32" s="18">
        <v>46180874</v>
      </c>
      <c r="D32" s="18"/>
      <c r="E32" s="19"/>
      <c r="F32" s="20"/>
      <c r="G32" s="20">
        <v>19622915</v>
      </c>
      <c r="H32" s="20">
        <v>874400</v>
      </c>
      <c r="I32" s="20">
        <v>523770</v>
      </c>
      <c r="J32" s="20">
        <v>21021085</v>
      </c>
      <c r="K32" s="20">
        <v>1728312</v>
      </c>
      <c r="L32" s="20">
        <v>2429309</v>
      </c>
      <c r="M32" s="20">
        <v>-921077</v>
      </c>
      <c r="N32" s="20">
        <v>3236544</v>
      </c>
      <c r="O32" s="20">
        <v>308795</v>
      </c>
      <c r="P32" s="20">
        <v>2017233</v>
      </c>
      <c r="Q32" s="20">
        <v>-2111539</v>
      </c>
      <c r="R32" s="20">
        <v>214489</v>
      </c>
      <c r="S32" s="20">
        <v>-3974</v>
      </c>
      <c r="T32" s="20">
        <v>3382567</v>
      </c>
      <c r="U32" s="20">
        <v>-510059</v>
      </c>
      <c r="V32" s="20">
        <v>2868534</v>
      </c>
      <c r="W32" s="20">
        <v>27340652</v>
      </c>
      <c r="X32" s="20"/>
      <c r="Y32" s="20">
        <v>27340652</v>
      </c>
      <c r="Z32" s="21"/>
      <c r="AA32" s="22"/>
    </row>
    <row r="33" spans="1:27" ht="12.75">
      <c r="A33" s="23" t="s">
        <v>57</v>
      </c>
      <c r="B33" s="17"/>
      <c r="C33" s="18">
        <v>745519</v>
      </c>
      <c r="D33" s="18"/>
      <c r="E33" s="19"/>
      <c r="F33" s="20"/>
      <c r="G33" s="20">
        <v>704375</v>
      </c>
      <c r="H33" s="20">
        <v>-28437</v>
      </c>
      <c r="I33" s="20">
        <v>-44215</v>
      </c>
      <c r="J33" s="20">
        <v>631723</v>
      </c>
      <c r="K33" s="20">
        <v>-50739</v>
      </c>
      <c r="L33" s="20">
        <v>-25679</v>
      </c>
      <c r="M33" s="20">
        <v>-10226</v>
      </c>
      <c r="N33" s="20">
        <v>-86644</v>
      </c>
      <c r="O33" s="20">
        <v>-73083</v>
      </c>
      <c r="P33" s="20">
        <v>-36630</v>
      </c>
      <c r="Q33" s="20">
        <v>-25705</v>
      </c>
      <c r="R33" s="20">
        <v>-135418</v>
      </c>
      <c r="S33" s="20"/>
      <c r="T33" s="20">
        <v>-59880</v>
      </c>
      <c r="U33" s="20">
        <v>-51252</v>
      </c>
      <c r="V33" s="20">
        <v>-111132</v>
      </c>
      <c r="W33" s="20">
        <v>298529</v>
      </c>
      <c r="X33" s="20"/>
      <c r="Y33" s="20">
        <v>298529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49125339</v>
      </c>
      <c r="D34" s="29">
        <f>SUM(D29:D33)</f>
        <v>0</v>
      </c>
      <c r="E34" s="30">
        <f t="shared" si="3"/>
        <v>1930916</v>
      </c>
      <c r="F34" s="31">
        <f t="shared" si="3"/>
        <v>1930916</v>
      </c>
      <c r="G34" s="31">
        <f t="shared" si="3"/>
        <v>22485765</v>
      </c>
      <c r="H34" s="31">
        <f t="shared" si="3"/>
        <v>791422</v>
      </c>
      <c r="I34" s="31">
        <f t="shared" si="3"/>
        <v>-1102228</v>
      </c>
      <c r="J34" s="31">
        <f t="shared" si="3"/>
        <v>22174959</v>
      </c>
      <c r="K34" s="31">
        <f t="shared" si="3"/>
        <v>1592542</v>
      </c>
      <c r="L34" s="31">
        <f t="shared" si="3"/>
        <v>2364200</v>
      </c>
      <c r="M34" s="31">
        <f t="shared" si="3"/>
        <v>-971117</v>
      </c>
      <c r="N34" s="31">
        <f t="shared" si="3"/>
        <v>2985625</v>
      </c>
      <c r="O34" s="31">
        <f t="shared" si="3"/>
        <v>195516</v>
      </c>
      <c r="P34" s="31">
        <f t="shared" si="3"/>
        <v>1940018</v>
      </c>
      <c r="Q34" s="31">
        <f t="shared" si="3"/>
        <v>-2137244</v>
      </c>
      <c r="R34" s="31">
        <f t="shared" si="3"/>
        <v>-1710</v>
      </c>
      <c r="S34" s="31">
        <f t="shared" si="3"/>
        <v>-3974</v>
      </c>
      <c r="T34" s="31">
        <f t="shared" si="3"/>
        <v>3112162</v>
      </c>
      <c r="U34" s="31">
        <f t="shared" si="3"/>
        <v>-613856</v>
      </c>
      <c r="V34" s="31">
        <f t="shared" si="3"/>
        <v>2494332</v>
      </c>
      <c r="W34" s="31">
        <f t="shared" si="3"/>
        <v>27653206</v>
      </c>
      <c r="X34" s="31">
        <f t="shared" si="3"/>
        <v>1930916</v>
      </c>
      <c r="Y34" s="31">
        <f t="shared" si="3"/>
        <v>25722290</v>
      </c>
      <c r="Z34" s="32">
        <f>+IF(X34&lt;&gt;0,+(Y34/X34)*100,0)</f>
        <v>1332.1288963372824</v>
      </c>
      <c r="AA34" s="33">
        <f>SUM(AA29:AA33)</f>
        <v>1930916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504636</v>
      </c>
      <c r="D37" s="18"/>
      <c r="E37" s="19"/>
      <c r="F37" s="20"/>
      <c r="G37" s="20">
        <v>504636</v>
      </c>
      <c r="H37" s="20"/>
      <c r="I37" s="20"/>
      <c r="J37" s="20">
        <v>504636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504636</v>
      </c>
      <c r="X37" s="20"/>
      <c r="Y37" s="20">
        <v>504636</v>
      </c>
      <c r="Z37" s="21"/>
      <c r="AA37" s="22"/>
    </row>
    <row r="38" spans="1:27" ht="12.75">
      <c r="A38" s="23" t="s">
        <v>57</v>
      </c>
      <c r="B38" s="17"/>
      <c r="C38" s="18">
        <v>17266652</v>
      </c>
      <c r="D38" s="18"/>
      <c r="E38" s="19"/>
      <c r="F38" s="20"/>
      <c r="G38" s="20">
        <v>17266652</v>
      </c>
      <c r="H38" s="20"/>
      <c r="I38" s="20"/>
      <c r="J38" s="20">
        <v>17266652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17266652</v>
      </c>
      <c r="X38" s="20"/>
      <c r="Y38" s="20">
        <v>17266652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17771288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17771288</v>
      </c>
      <c r="H39" s="37">
        <f t="shared" si="4"/>
        <v>0</v>
      </c>
      <c r="I39" s="37">
        <f t="shared" si="4"/>
        <v>0</v>
      </c>
      <c r="J39" s="37">
        <f t="shared" si="4"/>
        <v>17771288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17771288</v>
      </c>
      <c r="X39" s="37">
        <f t="shared" si="4"/>
        <v>0</v>
      </c>
      <c r="Y39" s="37">
        <f t="shared" si="4"/>
        <v>17771288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66896627</v>
      </c>
      <c r="D40" s="29">
        <f>+D34+D39</f>
        <v>0</v>
      </c>
      <c r="E40" s="30">
        <f t="shared" si="5"/>
        <v>1930916</v>
      </c>
      <c r="F40" s="31">
        <f t="shared" si="5"/>
        <v>1930916</v>
      </c>
      <c r="G40" s="31">
        <f t="shared" si="5"/>
        <v>40257053</v>
      </c>
      <c r="H40" s="31">
        <f t="shared" si="5"/>
        <v>791422</v>
      </c>
      <c r="I40" s="31">
        <f t="shared" si="5"/>
        <v>-1102228</v>
      </c>
      <c r="J40" s="31">
        <f t="shared" si="5"/>
        <v>39946247</v>
      </c>
      <c r="K40" s="31">
        <f t="shared" si="5"/>
        <v>1592542</v>
      </c>
      <c r="L40" s="31">
        <f t="shared" si="5"/>
        <v>2364200</v>
      </c>
      <c r="M40" s="31">
        <f t="shared" si="5"/>
        <v>-971117</v>
      </c>
      <c r="N40" s="31">
        <f t="shared" si="5"/>
        <v>2985625</v>
      </c>
      <c r="O40" s="31">
        <f t="shared" si="5"/>
        <v>195516</v>
      </c>
      <c r="P40" s="31">
        <f t="shared" si="5"/>
        <v>1940018</v>
      </c>
      <c r="Q40" s="31">
        <f t="shared" si="5"/>
        <v>-2137244</v>
      </c>
      <c r="R40" s="31">
        <f t="shared" si="5"/>
        <v>-1710</v>
      </c>
      <c r="S40" s="31">
        <f t="shared" si="5"/>
        <v>-3974</v>
      </c>
      <c r="T40" s="31">
        <f t="shared" si="5"/>
        <v>3112162</v>
      </c>
      <c r="U40" s="31">
        <f t="shared" si="5"/>
        <v>-613856</v>
      </c>
      <c r="V40" s="31">
        <f t="shared" si="5"/>
        <v>2494332</v>
      </c>
      <c r="W40" s="31">
        <f t="shared" si="5"/>
        <v>45424494</v>
      </c>
      <c r="X40" s="31">
        <f t="shared" si="5"/>
        <v>1930916</v>
      </c>
      <c r="Y40" s="31">
        <f t="shared" si="5"/>
        <v>43493578</v>
      </c>
      <c r="Z40" s="32">
        <f>+IF(X40&lt;&gt;0,+(Y40/X40)*100,0)</f>
        <v>2252.4842095668587</v>
      </c>
      <c r="AA40" s="33">
        <f>+AA34+AA39</f>
        <v>1930916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679276739</v>
      </c>
      <c r="D42" s="43">
        <f>+D25-D40</f>
        <v>0</v>
      </c>
      <c r="E42" s="44">
        <f t="shared" si="6"/>
        <v>-71841023</v>
      </c>
      <c r="F42" s="45">
        <f t="shared" si="6"/>
        <v>-111247865</v>
      </c>
      <c r="G42" s="45">
        <f t="shared" si="6"/>
        <v>809348784</v>
      </c>
      <c r="H42" s="45">
        <f t="shared" si="6"/>
        <v>-32600796</v>
      </c>
      <c r="I42" s="45">
        <f t="shared" si="6"/>
        <v>-33686431</v>
      </c>
      <c r="J42" s="45">
        <f t="shared" si="6"/>
        <v>743061557</v>
      </c>
      <c r="K42" s="45">
        <f t="shared" si="6"/>
        <v>-43358262</v>
      </c>
      <c r="L42" s="45">
        <f t="shared" si="6"/>
        <v>-38565289</v>
      </c>
      <c r="M42" s="45">
        <f t="shared" si="6"/>
        <v>79735076</v>
      </c>
      <c r="N42" s="45">
        <f t="shared" si="6"/>
        <v>-2188475</v>
      </c>
      <c r="O42" s="45">
        <f t="shared" si="6"/>
        <v>-23544894</v>
      </c>
      <c r="P42" s="45">
        <f t="shared" si="6"/>
        <v>-40154490</v>
      </c>
      <c r="Q42" s="45">
        <f t="shared" si="6"/>
        <v>30497629</v>
      </c>
      <c r="R42" s="45">
        <f t="shared" si="6"/>
        <v>-33201755</v>
      </c>
      <c r="S42" s="45">
        <f t="shared" si="6"/>
        <v>-17822430</v>
      </c>
      <c r="T42" s="45">
        <f t="shared" si="6"/>
        <v>-27070457</v>
      </c>
      <c r="U42" s="45">
        <f t="shared" si="6"/>
        <v>-51035775</v>
      </c>
      <c r="V42" s="45">
        <f t="shared" si="6"/>
        <v>-95928662</v>
      </c>
      <c r="W42" s="45">
        <f t="shared" si="6"/>
        <v>611742665</v>
      </c>
      <c r="X42" s="45">
        <f t="shared" si="6"/>
        <v>-111247865</v>
      </c>
      <c r="Y42" s="45">
        <f t="shared" si="6"/>
        <v>722990530</v>
      </c>
      <c r="Z42" s="46">
        <f>+IF(X42&lt;&gt;0,+(Y42/X42)*100,0)</f>
        <v>-649.8916001668886</v>
      </c>
      <c r="AA42" s="47">
        <f>+AA25-AA40</f>
        <v>-111247865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683140050</v>
      </c>
      <c r="D45" s="18"/>
      <c r="E45" s="19"/>
      <c r="F45" s="20">
        <v>-109017865</v>
      </c>
      <c r="G45" s="20">
        <v>680894279</v>
      </c>
      <c r="H45" s="20"/>
      <c r="I45" s="20"/>
      <c r="J45" s="20">
        <v>680894279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680894279</v>
      </c>
      <c r="X45" s="20">
        <v>-109017865</v>
      </c>
      <c r="Y45" s="20">
        <v>789912144</v>
      </c>
      <c r="Z45" s="48">
        <v>-724.57</v>
      </c>
      <c r="AA45" s="22">
        <v>-109017865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683140050</v>
      </c>
      <c r="D48" s="51">
        <f>SUM(D45:D47)</f>
        <v>0</v>
      </c>
      <c r="E48" s="52">
        <f t="shared" si="7"/>
        <v>0</v>
      </c>
      <c r="F48" s="53">
        <f t="shared" si="7"/>
        <v>-109017865</v>
      </c>
      <c r="G48" s="53">
        <f t="shared" si="7"/>
        <v>680894279</v>
      </c>
      <c r="H48" s="53">
        <f t="shared" si="7"/>
        <v>0</v>
      </c>
      <c r="I48" s="53">
        <f t="shared" si="7"/>
        <v>0</v>
      </c>
      <c r="J48" s="53">
        <f t="shared" si="7"/>
        <v>680894279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680894279</v>
      </c>
      <c r="X48" s="53">
        <f t="shared" si="7"/>
        <v>-109017865</v>
      </c>
      <c r="Y48" s="53">
        <f t="shared" si="7"/>
        <v>789912144</v>
      </c>
      <c r="Z48" s="54">
        <f>+IF(X48&lt;&gt;0,+(Y48/X48)*100,0)</f>
        <v>-724.5712837983023</v>
      </c>
      <c r="AA48" s="55">
        <f>SUM(AA45:AA47)</f>
        <v>-109017865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10000000</v>
      </c>
      <c r="F6" s="20">
        <v>63290111</v>
      </c>
      <c r="G6" s="20">
        <v>87381179</v>
      </c>
      <c r="H6" s="20">
        <v>10115551</v>
      </c>
      <c r="I6" s="20">
        <v>9943911</v>
      </c>
      <c r="J6" s="20">
        <v>107440641</v>
      </c>
      <c r="K6" s="20"/>
      <c r="L6" s="20"/>
      <c r="M6" s="20"/>
      <c r="N6" s="20"/>
      <c r="O6" s="20">
        <v>-107798334</v>
      </c>
      <c r="P6" s="20">
        <v>2031013</v>
      </c>
      <c r="Q6" s="20">
        <v>153852532</v>
      </c>
      <c r="R6" s="20">
        <v>48085211</v>
      </c>
      <c r="S6" s="20">
        <v>70472512</v>
      </c>
      <c r="T6" s="20">
        <v>24858469</v>
      </c>
      <c r="U6" s="20"/>
      <c r="V6" s="20">
        <v>95330981</v>
      </c>
      <c r="W6" s="20">
        <v>250856833</v>
      </c>
      <c r="X6" s="20">
        <v>63290111</v>
      </c>
      <c r="Y6" s="20">
        <v>187566722</v>
      </c>
      <c r="Z6" s="21">
        <v>296.36</v>
      </c>
      <c r="AA6" s="22">
        <v>63290111</v>
      </c>
    </row>
    <row r="7" spans="1:27" ht="12.75">
      <c r="A7" s="23" t="s">
        <v>34</v>
      </c>
      <c r="B7" s="17"/>
      <c r="C7" s="18"/>
      <c r="D7" s="18"/>
      <c r="E7" s="19">
        <v>15000000</v>
      </c>
      <c r="F7" s="20">
        <v>7500000</v>
      </c>
      <c r="G7" s="20"/>
      <c r="H7" s="20"/>
      <c r="I7" s="20"/>
      <c r="J7" s="20"/>
      <c r="K7" s="20"/>
      <c r="L7" s="20"/>
      <c r="M7" s="20"/>
      <c r="N7" s="20"/>
      <c r="O7" s="20">
        <v>1138693</v>
      </c>
      <c r="P7" s="20">
        <v>13356900</v>
      </c>
      <c r="Q7" s="20">
        <v>-9450086</v>
      </c>
      <c r="R7" s="20">
        <v>5045507</v>
      </c>
      <c r="S7" s="20">
        <v>-19435945</v>
      </c>
      <c r="T7" s="20">
        <v>-2891118</v>
      </c>
      <c r="U7" s="20"/>
      <c r="V7" s="20">
        <v>-22327063</v>
      </c>
      <c r="W7" s="20">
        <v>-17281556</v>
      </c>
      <c r="X7" s="20">
        <v>7500000</v>
      </c>
      <c r="Y7" s="20">
        <v>-24781556</v>
      </c>
      <c r="Z7" s="21">
        <v>-330.42</v>
      </c>
      <c r="AA7" s="22">
        <v>7500000</v>
      </c>
    </row>
    <row r="8" spans="1:27" ht="12.75">
      <c r="A8" s="23" t="s">
        <v>35</v>
      </c>
      <c r="B8" s="17"/>
      <c r="C8" s="18"/>
      <c r="D8" s="18"/>
      <c r="E8" s="19">
        <v>124300000</v>
      </c>
      <c r="F8" s="20">
        <v>27660971</v>
      </c>
      <c r="G8" s="20">
        <v>1319068</v>
      </c>
      <c r="H8" s="20">
        <v>62142635</v>
      </c>
      <c r="I8" s="20">
        <v>-9527462</v>
      </c>
      <c r="J8" s="20">
        <v>53934241</v>
      </c>
      <c r="K8" s="20"/>
      <c r="L8" s="20"/>
      <c r="M8" s="20"/>
      <c r="N8" s="20"/>
      <c r="O8" s="20">
        <v>15161030</v>
      </c>
      <c r="P8" s="20">
        <v>-2892895</v>
      </c>
      <c r="Q8" s="20">
        <v>7429298</v>
      </c>
      <c r="R8" s="20">
        <v>19697433</v>
      </c>
      <c r="S8" s="20">
        <v>33441709</v>
      </c>
      <c r="T8" s="20">
        <v>12325603</v>
      </c>
      <c r="U8" s="20"/>
      <c r="V8" s="20">
        <v>45767312</v>
      </c>
      <c r="W8" s="20">
        <v>119398986</v>
      </c>
      <c r="X8" s="20">
        <v>27660971</v>
      </c>
      <c r="Y8" s="20">
        <v>91738015</v>
      </c>
      <c r="Z8" s="21">
        <v>331.65</v>
      </c>
      <c r="AA8" s="22">
        <v>27660971</v>
      </c>
    </row>
    <row r="9" spans="1:27" ht="12.75">
      <c r="A9" s="23" t="s">
        <v>36</v>
      </c>
      <c r="B9" s="17"/>
      <c r="C9" s="18"/>
      <c r="D9" s="18"/>
      <c r="E9" s="19"/>
      <c r="F9" s="20">
        <v>51654087</v>
      </c>
      <c r="G9" s="20">
        <v>5348830</v>
      </c>
      <c r="H9" s="20">
        <v>5144912</v>
      </c>
      <c r="I9" s="20">
        <v>2448781</v>
      </c>
      <c r="J9" s="20">
        <v>12942523</v>
      </c>
      <c r="K9" s="20"/>
      <c r="L9" s="20"/>
      <c r="M9" s="20"/>
      <c r="N9" s="20"/>
      <c r="O9" s="20">
        <v>23564677</v>
      </c>
      <c r="P9" s="20">
        <v>2816683</v>
      </c>
      <c r="Q9" s="20">
        <v>1534868</v>
      </c>
      <c r="R9" s="20">
        <v>27916228</v>
      </c>
      <c r="S9" s="20">
        <v>8481582</v>
      </c>
      <c r="T9" s="20">
        <v>1571991</v>
      </c>
      <c r="U9" s="20"/>
      <c r="V9" s="20">
        <v>10053573</v>
      </c>
      <c r="W9" s="20">
        <v>50912324</v>
      </c>
      <c r="X9" s="20">
        <v>51654087</v>
      </c>
      <c r="Y9" s="20">
        <v>-741763</v>
      </c>
      <c r="Z9" s="21">
        <v>-1.44</v>
      </c>
      <c r="AA9" s="22">
        <v>51654087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300000000</v>
      </c>
      <c r="F11" s="20">
        <v>156654313</v>
      </c>
      <c r="G11" s="20"/>
      <c r="H11" s="20">
        <v>257280</v>
      </c>
      <c r="I11" s="20">
        <v>211516</v>
      </c>
      <c r="J11" s="20">
        <v>468796</v>
      </c>
      <c r="K11" s="20"/>
      <c r="L11" s="20"/>
      <c r="M11" s="20"/>
      <c r="N11" s="20"/>
      <c r="O11" s="20">
        <v>471104</v>
      </c>
      <c r="P11" s="20">
        <v>3672159</v>
      </c>
      <c r="Q11" s="20">
        <v>2523518</v>
      </c>
      <c r="R11" s="20">
        <v>6666781</v>
      </c>
      <c r="S11" s="20">
        <v>3743420</v>
      </c>
      <c r="T11" s="20">
        <v>-162712</v>
      </c>
      <c r="U11" s="20"/>
      <c r="V11" s="20">
        <v>3580708</v>
      </c>
      <c r="W11" s="20">
        <v>10716285</v>
      </c>
      <c r="X11" s="20">
        <v>156654313</v>
      </c>
      <c r="Y11" s="20">
        <v>-145938028</v>
      </c>
      <c r="Z11" s="21">
        <v>-93.16</v>
      </c>
      <c r="AA11" s="22">
        <v>156654313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449300000</v>
      </c>
      <c r="F12" s="31">
        <f t="shared" si="0"/>
        <v>306759482</v>
      </c>
      <c r="G12" s="31">
        <f t="shared" si="0"/>
        <v>94049077</v>
      </c>
      <c r="H12" s="31">
        <f t="shared" si="0"/>
        <v>77660378</v>
      </c>
      <c r="I12" s="31">
        <f t="shared" si="0"/>
        <v>3076746</v>
      </c>
      <c r="J12" s="31">
        <f t="shared" si="0"/>
        <v>174786201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-67462830</v>
      </c>
      <c r="P12" s="31">
        <f t="shared" si="0"/>
        <v>18983860</v>
      </c>
      <c r="Q12" s="31">
        <f t="shared" si="0"/>
        <v>155890130</v>
      </c>
      <c r="R12" s="31">
        <f t="shared" si="0"/>
        <v>107411160</v>
      </c>
      <c r="S12" s="31">
        <f t="shared" si="0"/>
        <v>96703278</v>
      </c>
      <c r="T12" s="31">
        <f t="shared" si="0"/>
        <v>35702233</v>
      </c>
      <c r="U12" s="31">
        <f t="shared" si="0"/>
        <v>0</v>
      </c>
      <c r="V12" s="31">
        <f t="shared" si="0"/>
        <v>132405511</v>
      </c>
      <c r="W12" s="31">
        <f t="shared" si="0"/>
        <v>414602872</v>
      </c>
      <c r="X12" s="31">
        <f t="shared" si="0"/>
        <v>306759482</v>
      </c>
      <c r="Y12" s="31">
        <f t="shared" si="0"/>
        <v>107843390</v>
      </c>
      <c r="Z12" s="32">
        <f>+IF(X12&lt;&gt;0,+(Y12/X12)*100,0)</f>
        <v>35.15568265303043</v>
      </c>
      <c r="AA12" s="33">
        <f>SUM(AA6:AA11)</f>
        <v>306759482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75000000</v>
      </c>
      <c r="F17" s="20">
        <v>113689384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113689384</v>
      </c>
      <c r="Y17" s="20">
        <v>-113689384</v>
      </c>
      <c r="Z17" s="21">
        <v>-100</v>
      </c>
      <c r="AA17" s="22">
        <v>113689384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1245423891</v>
      </c>
      <c r="F19" s="20">
        <v>928946797</v>
      </c>
      <c r="G19" s="20">
        <v>6844047</v>
      </c>
      <c r="H19" s="20">
        <v>2305213</v>
      </c>
      <c r="I19" s="20"/>
      <c r="J19" s="20">
        <v>9149260</v>
      </c>
      <c r="K19" s="20"/>
      <c r="L19" s="20"/>
      <c r="M19" s="20"/>
      <c r="N19" s="20"/>
      <c r="O19" s="20">
        <v>19784833</v>
      </c>
      <c r="P19" s="20">
        <v>6194707</v>
      </c>
      <c r="Q19" s="20">
        <v>1554612</v>
      </c>
      <c r="R19" s="20">
        <v>27534152</v>
      </c>
      <c r="S19" s="20">
        <v>15490744</v>
      </c>
      <c r="T19" s="20">
        <v>5676477</v>
      </c>
      <c r="U19" s="20"/>
      <c r="V19" s="20">
        <v>21167221</v>
      </c>
      <c r="W19" s="20">
        <v>57850633</v>
      </c>
      <c r="X19" s="20">
        <v>928946797</v>
      </c>
      <c r="Y19" s="20">
        <v>-871096164</v>
      </c>
      <c r="Z19" s="21">
        <v>-93.77</v>
      </c>
      <c r="AA19" s="22">
        <v>928946797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>
        <v>1034104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1034104</v>
      </c>
      <c r="Y22" s="20">
        <v>-1034104</v>
      </c>
      <c r="Z22" s="21">
        <v>-100</v>
      </c>
      <c r="AA22" s="22">
        <v>1034104</v>
      </c>
    </row>
    <row r="23" spans="1:27" ht="12.75">
      <c r="A23" s="23" t="s">
        <v>48</v>
      </c>
      <c r="B23" s="17"/>
      <c r="C23" s="18"/>
      <c r="D23" s="18"/>
      <c r="E23" s="19"/>
      <c r="F23" s="20">
        <v>360339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360339</v>
      </c>
      <c r="Y23" s="24">
        <v>-360339</v>
      </c>
      <c r="Z23" s="25">
        <v>-100</v>
      </c>
      <c r="AA23" s="26">
        <v>360339</v>
      </c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1320423891</v>
      </c>
      <c r="F24" s="37">
        <f t="shared" si="1"/>
        <v>1044030624</v>
      </c>
      <c r="G24" s="37">
        <f t="shared" si="1"/>
        <v>6844047</v>
      </c>
      <c r="H24" s="37">
        <f t="shared" si="1"/>
        <v>2305213</v>
      </c>
      <c r="I24" s="37">
        <f t="shared" si="1"/>
        <v>0</v>
      </c>
      <c r="J24" s="37">
        <f t="shared" si="1"/>
        <v>9149260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19784833</v>
      </c>
      <c r="P24" s="37">
        <f t="shared" si="1"/>
        <v>6194707</v>
      </c>
      <c r="Q24" s="37">
        <f t="shared" si="1"/>
        <v>1554612</v>
      </c>
      <c r="R24" s="37">
        <f t="shared" si="1"/>
        <v>27534152</v>
      </c>
      <c r="S24" s="37">
        <f t="shared" si="1"/>
        <v>15490744</v>
      </c>
      <c r="T24" s="37">
        <f t="shared" si="1"/>
        <v>5676477</v>
      </c>
      <c r="U24" s="37">
        <f t="shared" si="1"/>
        <v>0</v>
      </c>
      <c r="V24" s="37">
        <f t="shared" si="1"/>
        <v>21167221</v>
      </c>
      <c r="W24" s="37">
        <f t="shared" si="1"/>
        <v>57850633</v>
      </c>
      <c r="X24" s="37">
        <f t="shared" si="1"/>
        <v>1044030624</v>
      </c>
      <c r="Y24" s="37">
        <f t="shared" si="1"/>
        <v>-986179991</v>
      </c>
      <c r="Z24" s="38">
        <f>+IF(X24&lt;&gt;0,+(Y24/X24)*100,0)</f>
        <v>-94.45891416687027</v>
      </c>
      <c r="AA24" s="39">
        <f>SUM(AA15:AA23)</f>
        <v>1044030624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1769723891</v>
      </c>
      <c r="F25" s="31">
        <f t="shared" si="2"/>
        <v>1350790106</v>
      </c>
      <c r="G25" s="31">
        <f t="shared" si="2"/>
        <v>100893124</v>
      </c>
      <c r="H25" s="31">
        <f t="shared" si="2"/>
        <v>79965591</v>
      </c>
      <c r="I25" s="31">
        <f t="shared" si="2"/>
        <v>3076746</v>
      </c>
      <c r="J25" s="31">
        <f t="shared" si="2"/>
        <v>183935461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-47677997</v>
      </c>
      <c r="P25" s="31">
        <f t="shared" si="2"/>
        <v>25178567</v>
      </c>
      <c r="Q25" s="31">
        <f t="shared" si="2"/>
        <v>157444742</v>
      </c>
      <c r="R25" s="31">
        <f t="shared" si="2"/>
        <v>134945312</v>
      </c>
      <c r="S25" s="31">
        <f t="shared" si="2"/>
        <v>112194022</v>
      </c>
      <c r="T25" s="31">
        <f t="shared" si="2"/>
        <v>41378710</v>
      </c>
      <c r="U25" s="31">
        <f t="shared" si="2"/>
        <v>0</v>
      </c>
      <c r="V25" s="31">
        <f t="shared" si="2"/>
        <v>153572732</v>
      </c>
      <c r="W25" s="31">
        <f t="shared" si="2"/>
        <v>472453505</v>
      </c>
      <c r="X25" s="31">
        <f t="shared" si="2"/>
        <v>1350790106</v>
      </c>
      <c r="Y25" s="31">
        <f t="shared" si="2"/>
        <v>-878336601</v>
      </c>
      <c r="Z25" s="32">
        <f>+IF(X25&lt;&gt;0,+(Y25/X25)*100,0)</f>
        <v>-65.0239143075275</v>
      </c>
      <c r="AA25" s="33">
        <f>+AA12+AA24</f>
        <v>1350790106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>
        <v>4000000</v>
      </c>
      <c r="F31" s="20">
        <v>4264892</v>
      </c>
      <c r="G31" s="20"/>
      <c r="H31" s="20">
        <v>94174</v>
      </c>
      <c r="I31" s="20">
        <v>2670</v>
      </c>
      <c r="J31" s="20">
        <v>96844</v>
      </c>
      <c r="K31" s="20"/>
      <c r="L31" s="20"/>
      <c r="M31" s="20"/>
      <c r="N31" s="20"/>
      <c r="O31" s="20">
        <v>-1815</v>
      </c>
      <c r="P31" s="20">
        <v>-2310</v>
      </c>
      <c r="Q31" s="20">
        <v>-3139</v>
      </c>
      <c r="R31" s="20">
        <v>-7264</v>
      </c>
      <c r="S31" s="20">
        <v>-34152</v>
      </c>
      <c r="T31" s="20">
        <v>8945</v>
      </c>
      <c r="U31" s="20"/>
      <c r="V31" s="20">
        <v>-25207</v>
      </c>
      <c r="W31" s="20">
        <v>64373</v>
      </c>
      <c r="X31" s="20">
        <v>4264892</v>
      </c>
      <c r="Y31" s="20">
        <v>-4200519</v>
      </c>
      <c r="Z31" s="21">
        <v>-98.49</v>
      </c>
      <c r="AA31" s="22">
        <v>4264892</v>
      </c>
    </row>
    <row r="32" spans="1:27" ht="12.75">
      <c r="A32" s="23" t="s">
        <v>56</v>
      </c>
      <c r="B32" s="17"/>
      <c r="C32" s="18"/>
      <c r="D32" s="18"/>
      <c r="E32" s="19">
        <v>1530000000</v>
      </c>
      <c r="F32" s="20">
        <v>129056584</v>
      </c>
      <c r="G32" s="20">
        <v>80980378</v>
      </c>
      <c r="H32" s="20">
        <v>74791346</v>
      </c>
      <c r="I32" s="20">
        <v>47868891</v>
      </c>
      <c r="J32" s="20">
        <v>203640615</v>
      </c>
      <c r="K32" s="20"/>
      <c r="L32" s="20"/>
      <c r="M32" s="20"/>
      <c r="N32" s="20"/>
      <c r="O32" s="20">
        <v>49572347</v>
      </c>
      <c r="P32" s="20">
        <v>59864378</v>
      </c>
      <c r="Q32" s="20">
        <v>81346741</v>
      </c>
      <c r="R32" s="20">
        <v>190783466</v>
      </c>
      <c r="S32" s="20">
        <v>74266456</v>
      </c>
      <c r="T32" s="20">
        <v>44537396</v>
      </c>
      <c r="U32" s="20"/>
      <c r="V32" s="20">
        <v>118803852</v>
      </c>
      <c r="W32" s="20">
        <v>513227933</v>
      </c>
      <c r="X32" s="20">
        <v>129056584</v>
      </c>
      <c r="Y32" s="20">
        <v>384171349</v>
      </c>
      <c r="Z32" s="21">
        <v>297.68</v>
      </c>
      <c r="AA32" s="22">
        <v>129056584</v>
      </c>
    </row>
    <row r="33" spans="1:27" ht="12.75">
      <c r="A33" s="23" t="s">
        <v>57</v>
      </c>
      <c r="B33" s="17"/>
      <c r="C33" s="18"/>
      <c r="D33" s="18"/>
      <c r="E33" s="19">
        <v>2500000</v>
      </c>
      <c r="F33" s="20">
        <v>6569672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6569672</v>
      </c>
      <c r="Y33" s="20">
        <v>-6569672</v>
      </c>
      <c r="Z33" s="21">
        <v>-100</v>
      </c>
      <c r="AA33" s="22">
        <v>6569672</v>
      </c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1536500000</v>
      </c>
      <c r="F34" s="31">
        <f t="shared" si="3"/>
        <v>139891148</v>
      </c>
      <c r="G34" s="31">
        <f t="shared" si="3"/>
        <v>80980378</v>
      </c>
      <c r="H34" s="31">
        <f t="shared" si="3"/>
        <v>74885520</v>
      </c>
      <c r="I34" s="31">
        <f t="shared" si="3"/>
        <v>47871561</v>
      </c>
      <c r="J34" s="31">
        <f t="shared" si="3"/>
        <v>203737459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49570532</v>
      </c>
      <c r="P34" s="31">
        <f t="shared" si="3"/>
        <v>59862068</v>
      </c>
      <c r="Q34" s="31">
        <f t="shared" si="3"/>
        <v>81343602</v>
      </c>
      <c r="R34" s="31">
        <f t="shared" si="3"/>
        <v>190776202</v>
      </c>
      <c r="S34" s="31">
        <f t="shared" si="3"/>
        <v>74232304</v>
      </c>
      <c r="T34" s="31">
        <f t="shared" si="3"/>
        <v>44546341</v>
      </c>
      <c r="U34" s="31">
        <f t="shared" si="3"/>
        <v>0</v>
      </c>
      <c r="V34" s="31">
        <f t="shared" si="3"/>
        <v>118778645</v>
      </c>
      <c r="W34" s="31">
        <f t="shared" si="3"/>
        <v>513292306</v>
      </c>
      <c r="X34" s="31">
        <f t="shared" si="3"/>
        <v>139891148</v>
      </c>
      <c r="Y34" s="31">
        <f t="shared" si="3"/>
        <v>373401158</v>
      </c>
      <c r="Z34" s="32">
        <f>+IF(X34&lt;&gt;0,+(Y34/X34)*100,0)</f>
        <v>266.92264902994435</v>
      </c>
      <c r="AA34" s="33">
        <f>SUM(AA29:AA33)</f>
        <v>139891148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40000000</v>
      </c>
      <c r="F38" s="20">
        <v>680009695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680009695</v>
      </c>
      <c r="Y38" s="20">
        <v>-680009695</v>
      </c>
      <c r="Z38" s="21">
        <v>-100</v>
      </c>
      <c r="AA38" s="22">
        <v>680009695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40000000</v>
      </c>
      <c r="F39" s="37">
        <f t="shared" si="4"/>
        <v>680009695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680009695</v>
      </c>
      <c r="Y39" s="37">
        <f t="shared" si="4"/>
        <v>-680009695</v>
      </c>
      <c r="Z39" s="38">
        <f>+IF(X39&lt;&gt;0,+(Y39/X39)*100,0)</f>
        <v>-100</v>
      </c>
      <c r="AA39" s="39">
        <f>SUM(AA37:AA38)</f>
        <v>680009695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1576500000</v>
      </c>
      <c r="F40" s="31">
        <f t="shared" si="5"/>
        <v>819900843</v>
      </c>
      <c r="G40" s="31">
        <f t="shared" si="5"/>
        <v>80980378</v>
      </c>
      <c r="H40" s="31">
        <f t="shared" si="5"/>
        <v>74885520</v>
      </c>
      <c r="I40" s="31">
        <f t="shared" si="5"/>
        <v>47871561</v>
      </c>
      <c r="J40" s="31">
        <f t="shared" si="5"/>
        <v>203737459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49570532</v>
      </c>
      <c r="P40" s="31">
        <f t="shared" si="5"/>
        <v>59862068</v>
      </c>
      <c r="Q40" s="31">
        <f t="shared" si="5"/>
        <v>81343602</v>
      </c>
      <c r="R40" s="31">
        <f t="shared" si="5"/>
        <v>190776202</v>
      </c>
      <c r="S40" s="31">
        <f t="shared" si="5"/>
        <v>74232304</v>
      </c>
      <c r="T40" s="31">
        <f t="shared" si="5"/>
        <v>44546341</v>
      </c>
      <c r="U40" s="31">
        <f t="shared" si="5"/>
        <v>0</v>
      </c>
      <c r="V40" s="31">
        <f t="shared" si="5"/>
        <v>118778645</v>
      </c>
      <c r="W40" s="31">
        <f t="shared" si="5"/>
        <v>513292306</v>
      </c>
      <c r="X40" s="31">
        <f t="shared" si="5"/>
        <v>819900843</v>
      </c>
      <c r="Y40" s="31">
        <f t="shared" si="5"/>
        <v>-306608537</v>
      </c>
      <c r="Z40" s="32">
        <f>+IF(X40&lt;&gt;0,+(Y40/X40)*100,0)</f>
        <v>-37.39580701955688</v>
      </c>
      <c r="AA40" s="33">
        <f>+AA34+AA39</f>
        <v>819900843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193223891</v>
      </c>
      <c r="F42" s="45">
        <f t="shared" si="6"/>
        <v>530889263</v>
      </c>
      <c r="G42" s="45">
        <f t="shared" si="6"/>
        <v>19912746</v>
      </c>
      <c r="H42" s="45">
        <f t="shared" si="6"/>
        <v>5080071</v>
      </c>
      <c r="I42" s="45">
        <f t="shared" si="6"/>
        <v>-44794815</v>
      </c>
      <c r="J42" s="45">
        <f t="shared" si="6"/>
        <v>-19801998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-97248529</v>
      </c>
      <c r="P42" s="45">
        <f t="shared" si="6"/>
        <v>-34683501</v>
      </c>
      <c r="Q42" s="45">
        <f t="shared" si="6"/>
        <v>76101140</v>
      </c>
      <c r="R42" s="45">
        <f t="shared" si="6"/>
        <v>-55830890</v>
      </c>
      <c r="S42" s="45">
        <f t="shared" si="6"/>
        <v>37961718</v>
      </c>
      <c r="T42" s="45">
        <f t="shared" si="6"/>
        <v>-3167631</v>
      </c>
      <c r="U42" s="45">
        <f t="shared" si="6"/>
        <v>0</v>
      </c>
      <c r="V42" s="45">
        <f t="shared" si="6"/>
        <v>34794087</v>
      </c>
      <c r="W42" s="45">
        <f t="shared" si="6"/>
        <v>-40838801</v>
      </c>
      <c r="X42" s="45">
        <f t="shared" si="6"/>
        <v>530889263</v>
      </c>
      <c r="Y42" s="45">
        <f t="shared" si="6"/>
        <v>-571728064</v>
      </c>
      <c r="Z42" s="46">
        <f>+IF(X42&lt;&gt;0,+(Y42/X42)*100,0)</f>
        <v>-107.69252720788214</v>
      </c>
      <c r="AA42" s="47">
        <f>+AA25-AA40</f>
        <v>530889263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233156891</v>
      </c>
      <c r="F45" s="20">
        <v>570822240</v>
      </c>
      <c r="G45" s="20"/>
      <c r="H45" s="20">
        <v>-350176</v>
      </c>
      <c r="I45" s="20"/>
      <c r="J45" s="20">
        <v>-350176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-350176</v>
      </c>
      <c r="X45" s="20">
        <v>570822240</v>
      </c>
      <c r="Y45" s="20">
        <v>-571172416</v>
      </c>
      <c r="Z45" s="48">
        <v>-100.06</v>
      </c>
      <c r="AA45" s="22">
        <v>570822240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233156891</v>
      </c>
      <c r="F48" s="53">
        <f t="shared" si="7"/>
        <v>570822240</v>
      </c>
      <c r="G48" s="53">
        <f t="shared" si="7"/>
        <v>0</v>
      </c>
      <c r="H48" s="53">
        <f t="shared" si="7"/>
        <v>-350176</v>
      </c>
      <c r="I48" s="53">
        <f t="shared" si="7"/>
        <v>0</v>
      </c>
      <c r="J48" s="53">
        <f t="shared" si="7"/>
        <v>-350176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-350176</v>
      </c>
      <c r="X48" s="53">
        <f t="shared" si="7"/>
        <v>570822240</v>
      </c>
      <c r="Y48" s="53">
        <f t="shared" si="7"/>
        <v>-571172416</v>
      </c>
      <c r="Z48" s="54">
        <f>+IF(X48&lt;&gt;0,+(Y48/X48)*100,0)</f>
        <v>-100.06134589290004</v>
      </c>
      <c r="AA48" s="55">
        <f>SUM(AA45:AA47)</f>
        <v>570822240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200022830</v>
      </c>
      <c r="D6" s="18"/>
      <c r="E6" s="19">
        <v>172351706</v>
      </c>
      <c r="F6" s="20">
        <v>172351706</v>
      </c>
      <c r="G6" s="20">
        <v>446581911</v>
      </c>
      <c r="H6" s="20">
        <v>-458712175</v>
      </c>
      <c r="I6" s="20">
        <v>-211135915</v>
      </c>
      <c r="J6" s="20">
        <v>-223266179</v>
      </c>
      <c r="K6" s="20">
        <v>309727017</v>
      </c>
      <c r="L6" s="20">
        <v>97234061</v>
      </c>
      <c r="M6" s="20">
        <v>-3279369</v>
      </c>
      <c r="N6" s="20">
        <v>403681709</v>
      </c>
      <c r="O6" s="20">
        <v>-62271192</v>
      </c>
      <c r="P6" s="20">
        <v>-59141377</v>
      </c>
      <c r="Q6" s="20">
        <v>247528150</v>
      </c>
      <c r="R6" s="20">
        <v>126115581</v>
      </c>
      <c r="S6" s="20">
        <v>-44209814</v>
      </c>
      <c r="T6" s="20">
        <v>-249118775</v>
      </c>
      <c r="U6" s="20">
        <v>199263560</v>
      </c>
      <c r="V6" s="20">
        <v>-94065029</v>
      </c>
      <c r="W6" s="20">
        <v>212466082</v>
      </c>
      <c r="X6" s="20">
        <v>172351706</v>
      </c>
      <c r="Y6" s="20">
        <v>40114376</v>
      </c>
      <c r="Z6" s="21">
        <v>23.27</v>
      </c>
      <c r="AA6" s="22">
        <v>172351706</v>
      </c>
    </row>
    <row r="7" spans="1:27" ht="12.75">
      <c r="A7" s="23" t="s">
        <v>34</v>
      </c>
      <c r="B7" s="17"/>
      <c r="C7" s="18">
        <v>5799244</v>
      </c>
      <c r="D7" s="18"/>
      <c r="E7" s="19">
        <v>5001000</v>
      </c>
      <c r="F7" s="20">
        <v>5001000</v>
      </c>
      <c r="G7" s="20">
        <v>-525826318</v>
      </c>
      <c r="H7" s="20">
        <v>931625562</v>
      </c>
      <c r="I7" s="20">
        <v>150000000</v>
      </c>
      <c r="J7" s="20">
        <v>555799244</v>
      </c>
      <c r="K7" s="20">
        <v>-405929781</v>
      </c>
      <c r="L7" s="20">
        <v>-151583493</v>
      </c>
      <c r="M7" s="20"/>
      <c r="N7" s="20">
        <v>-557513274</v>
      </c>
      <c r="O7" s="20">
        <v>199418014</v>
      </c>
      <c r="P7" s="20">
        <v>-1200000</v>
      </c>
      <c r="Q7" s="20">
        <v>-101877342</v>
      </c>
      <c r="R7" s="20">
        <v>96340672</v>
      </c>
      <c r="S7" s="20"/>
      <c r="T7" s="20">
        <v>198760712</v>
      </c>
      <c r="U7" s="20">
        <v>-304431851</v>
      </c>
      <c r="V7" s="20">
        <v>-105671139</v>
      </c>
      <c r="W7" s="20">
        <v>-11044497</v>
      </c>
      <c r="X7" s="20">
        <v>5001000</v>
      </c>
      <c r="Y7" s="20">
        <v>-16045497</v>
      </c>
      <c r="Z7" s="21">
        <v>-320.85</v>
      </c>
      <c r="AA7" s="22">
        <v>5001000</v>
      </c>
    </row>
    <row r="8" spans="1:27" ht="12.75">
      <c r="A8" s="23" t="s">
        <v>35</v>
      </c>
      <c r="B8" s="17"/>
      <c r="C8" s="18">
        <v>92005560</v>
      </c>
      <c r="D8" s="18"/>
      <c r="E8" s="19">
        <v>82484460</v>
      </c>
      <c r="F8" s="20">
        <v>82484460</v>
      </c>
      <c r="G8" s="20">
        <v>92747775</v>
      </c>
      <c r="H8" s="20">
        <v>3242749</v>
      </c>
      <c r="I8" s="20">
        <v>4251285</v>
      </c>
      <c r="J8" s="20">
        <v>100241809</v>
      </c>
      <c r="K8" s="20">
        <v>1576240</v>
      </c>
      <c r="L8" s="20">
        <v>-287034</v>
      </c>
      <c r="M8" s="20">
        <v>3110644</v>
      </c>
      <c r="N8" s="20">
        <v>4399850</v>
      </c>
      <c r="O8" s="20">
        <v>4991764</v>
      </c>
      <c r="P8" s="20">
        <v>234302</v>
      </c>
      <c r="Q8" s="20">
        <v>1084885</v>
      </c>
      <c r="R8" s="20">
        <v>6310951</v>
      </c>
      <c r="S8" s="20">
        <v>4743426</v>
      </c>
      <c r="T8" s="20">
        <v>2847329</v>
      </c>
      <c r="U8" s="20">
        <v>7125281</v>
      </c>
      <c r="V8" s="20">
        <v>14716036</v>
      </c>
      <c r="W8" s="20">
        <v>125668646</v>
      </c>
      <c r="X8" s="20">
        <v>82484460</v>
      </c>
      <c r="Y8" s="20">
        <v>43184186</v>
      </c>
      <c r="Z8" s="21">
        <v>52.35</v>
      </c>
      <c r="AA8" s="22">
        <v>82484460</v>
      </c>
    </row>
    <row r="9" spans="1:27" ht="12.75">
      <c r="A9" s="23" t="s">
        <v>36</v>
      </c>
      <c r="B9" s="17"/>
      <c r="C9" s="18">
        <v>87329614</v>
      </c>
      <c r="D9" s="18"/>
      <c r="E9" s="19">
        <v>74403572</v>
      </c>
      <c r="F9" s="20">
        <v>74403572</v>
      </c>
      <c r="G9" s="20">
        <v>103354208</v>
      </c>
      <c r="H9" s="20">
        <v>-15138394</v>
      </c>
      <c r="I9" s="20">
        <v>1728426</v>
      </c>
      <c r="J9" s="20">
        <v>89944240</v>
      </c>
      <c r="K9" s="20">
        <v>122642</v>
      </c>
      <c r="L9" s="20">
        <v>8018086</v>
      </c>
      <c r="M9" s="20">
        <v>-556583</v>
      </c>
      <c r="N9" s="20">
        <v>7584145</v>
      </c>
      <c r="O9" s="20">
        <v>-2064513</v>
      </c>
      <c r="P9" s="20">
        <v>5819160</v>
      </c>
      <c r="Q9" s="20">
        <v>-2787301</v>
      </c>
      <c r="R9" s="20">
        <v>967346</v>
      </c>
      <c r="S9" s="20">
        <v>1796074</v>
      </c>
      <c r="T9" s="20">
        <v>-1487676</v>
      </c>
      <c r="U9" s="20">
        <v>9638281</v>
      </c>
      <c r="V9" s="20">
        <v>9946679</v>
      </c>
      <c r="W9" s="20">
        <v>108442410</v>
      </c>
      <c r="X9" s="20">
        <v>74403572</v>
      </c>
      <c r="Y9" s="20">
        <v>34038838</v>
      </c>
      <c r="Z9" s="21">
        <v>45.75</v>
      </c>
      <c r="AA9" s="22">
        <v>74403572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5253222</v>
      </c>
      <c r="D11" s="18"/>
      <c r="E11" s="19">
        <v>4039291</v>
      </c>
      <c r="F11" s="20">
        <v>4039291</v>
      </c>
      <c r="G11" s="20">
        <v>5693740</v>
      </c>
      <c r="H11" s="20">
        <v>2457023</v>
      </c>
      <c r="I11" s="20">
        <v>427571</v>
      </c>
      <c r="J11" s="20">
        <v>8578334</v>
      </c>
      <c r="K11" s="20">
        <v>1305695</v>
      </c>
      <c r="L11" s="20">
        <v>1523672</v>
      </c>
      <c r="M11" s="20">
        <v>2046775</v>
      </c>
      <c r="N11" s="20">
        <v>4876142</v>
      </c>
      <c r="O11" s="20">
        <v>-4594598</v>
      </c>
      <c r="P11" s="20">
        <v>1437664</v>
      </c>
      <c r="Q11" s="20">
        <v>1906736</v>
      </c>
      <c r="R11" s="20">
        <v>-1250198</v>
      </c>
      <c r="S11" s="20">
        <v>7049591</v>
      </c>
      <c r="T11" s="20">
        <v>1125878</v>
      </c>
      <c r="U11" s="20">
        <v>-5924222</v>
      </c>
      <c r="V11" s="20">
        <v>2251247</v>
      </c>
      <c r="W11" s="20">
        <v>14455525</v>
      </c>
      <c r="X11" s="20">
        <v>4039291</v>
      </c>
      <c r="Y11" s="20">
        <v>10416234</v>
      </c>
      <c r="Z11" s="21">
        <v>257.87</v>
      </c>
      <c r="AA11" s="22">
        <v>4039291</v>
      </c>
    </row>
    <row r="12" spans="1:27" ht="12.75">
      <c r="A12" s="27" t="s">
        <v>39</v>
      </c>
      <c r="B12" s="28"/>
      <c r="C12" s="29">
        <f aca="true" t="shared" si="0" ref="C12:Y12">SUM(C6:C11)</f>
        <v>390410470</v>
      </c>
      <c r="D12" s="29">
        <f>SUM(D6:D11)</f>
        <v>0</v>
      </c>
      <c r="E12" s="30">
        <f t="shared" si="0"/>
        <v>338280029</v>
      </c>
      <c r="F12" s="31">
        <f t="shared" si="0"/>
        <v>338280029</v>
      </c>
      <c r="G12" s="31">
        <f t="shared" si="0"/>
        <v>122551316</v>
      </c>
      <c r="H12" s="31">
        <f t="shared" si="0"/>
        <v>463474765</v>
      </c>
      <c r="I12" s="31">
        <f t="shared" si="0"/>
        <v>-54728633</v>
      </c>
      <c r="J12" s="31">
        <f t="shared" si="0"/>
        <v>531297448</v>
      </c>
      <c r="K12" s="31">
        <f t="shared" si="0"/>
        <v>-93198187</v>
      </c>
      <c r="L12" s="31">
        <f t="shared" si="0"/>
        <v>-45094708</v>
      </c>
      <c r="M12" s="31">
        <f t="shared" si="0"/>
        <v>1321467</v>
      </c>
      <c r="N12" s="31">
        <f t="shared" si="0"/>
        <v>-136971428</v>
      </c>
      <c r="O12" s="31">
        <f t="shared" si="0"/>
        <v>135479475</v>
      </c>
      <c r="P12" s="31">
        <f t="shared" si="0"/>
        <v>-52850251</v>
      </c>
      <c r="Q12" s="31">
        <f t="shared" si="0"/>
        <v>145855128</v>
      </c>
      <c r="R12" s="31">
        <f t="shared" si="0"/>
        <v>228484352</v>
      </c>
      <c r="S12" s="31">
        <f t="shared" si="0"/>
        <v>-30620723</v>
      </c>
      <c r="T12" s="31">
        <f t="shared" si="0"/>
        <v>-47872532</v>
      </c>
      <c r="U12" s="31">
        <f t="shared" si="0"/>
        <v>-94328951</v>
      </c>
      <c r="V12" s="31">
        <f t="shared" si="0"/>
        <v>-172822206</v>
      </c>
      <c r="W12" s="31">
        <f t="shared" si="0"/>
        <v>449988166</v>
      </c>
      <c r="X12" s="31">
        <f t="shared" si="0"/>
        <v>338280029</v>
      </c>
      <c r="Y12" s="31">
        <f t="shared" si="0"/>
        <v>111708137</v>
      </c>
      <c r="Z12" s="32">
        <f>+IF(X12&lt;&gt;0,+(Y12/X12)*100,0)</f>
        <v>33.022386018537325</v>
      </c>
      <c r="AA12" s="33">
        <f>SUM(AA6:AA11)</f>
        <v>338280029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36264</v>
      </c>
      <c r="D15" s="18"/>
      <c r="E15" s="19">
        <v>60692</v>
      </c>
      <c r="F15" s="20">
        <v>60692</v>
      </c>
      <c r="G15" s="20">
        <v>57692</v>
      </c>
      <c r="H15" s="20">
        <v>-21428</v>
      </c>
      <c r="I15" s="20"/>
      <c r="J15" s="20">
        <v>36264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36264</v>
      </c>
      <c r="X15" s="20">
        <v>60692</v>
      </c>
      <c r="Y15" s="20">
        <v>-24428</v>
      </c>
      <c r="Z15" s="21">
        <v>-40.25</v>
      </c>
      <c r="AA15" s="22">
        <v>60692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14883187</v>
      </c>
      <c r="D17" s="18"/>
      <c r="E17" s="19">
        <v>28953981</v>
      </c>
      <c r="F17" s="20">
        <v>28953981</v>
      </c>
      <c r="G17" s="20">
        <v>28953981</v>
      </c>
      <c r="H17" s="20">
        <v>-98993</v>
      </c>
      <c r="I17" s="20"/>
      <c r="J17" s="20">
        <v>28854988</v>
      </c>
      <c r="K17" s="20"/>
      <c r="L17" s="20">
        <v>-13971801</v>
      </c>
      <c r="M17" s="20"/>
      <c r="N17" s="20">
        <v>-13971801</v>
      </c>
      <c r="O17" s="20"/>
      <c r="P17" s="20"/>
      <c r="Q17" s="20"/>
      <c r="R17" s="20"/>
      <c r="S17" s="20"/>
      <c r="T17" s="20"/>
      <c r="U17" s="20"/>
      <c r="V17" s="20"/>
      <c r="W17" s="20">
        <v>14883187</v>
      </c>
      <c r="X17" s="20">
        <v>28953981</v>
      </c>
      <c r="Y17" s="20">
        <v>-14070794</v>
      </c>
      <c r="Z17" s="21">
        <v>-48.6</v>
      </c>
      <c r="AA17" s="22">
        <v>28953981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2084820722</v>
      </c>
      <c r="D19" s="18"/>
      <c r="E19" s="19">
        <v>2721392441</v>
      </c>
      <c r="F19" s="20">
        <v>2721383441</v>
      </c>
      <c r="G19" s="20">
        <v>2167376529</v>
      </c>
      <c r="H19" s="20">
        <v>-40759854</v>
      </c>
      <c r="I19" s="20">
        <v>13008609</v>
      </c>
      <c r="J19" s="20">
        <v>2139625284</v>
      </c>
      <c r="K19" s="20">
        <v>34218190</v>
      </c>
      <c r="L19" s="20">
        <v>24143533</v>
      </c>
      <c r="M19" s="20">
        <v>25244527</v>
      </c>
      <c r="N19" s="20">
        <v>83606250</v>
      </c>
      <c r="O19" s="20">
        <v>9325270</v>
      </c>
      <c r="P19" s="20">
        <v>10869261</v>
      </c>
      <c r="Q19" s="20">
        <v>27071112</v>
      </c>
      <c r="R19" s="20">
        <v>47265643</v>
      </c>
      <c r="S19" s="20">
        <v>1929806</v>
      </c>
      <c r="T19" s="20">
        <v>11996635</v>
      </c>
      <c r="U19" s="20">
        <v>35954808</v>
      </c>
      <c r="V19" s="20">
        <v>49881249</v>
      </c>
      <c r="W19" s="20">
        <v>2320378426</v>
      </c>
      <c r="X19" s="20">
        <v>2721383441</v>
      </c>
      <c r="Y19" s="20">
        <v>-401005015</v>
      </c>
      <c r="Z19" s="21">
        <v>-14.74</v>
      </c>
      <c r="AA19" s="22">
        <v>2721383441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5601287</v>
      </c>
      <c r="D21" s="18"/>
      <c r="E21" s="19">
        <v>4712208</v>
      </c>
      <c r="F21" s="20">
        <v>4712208</v>
      </c>
      <c r="G21" s="20">
        <v>3712208</v>
      </c>
      <c r="H21" s="20">
        <v>1889080</v>
      </c>
      <c r="I21" s="20"/>
      <c r="J21" s="20">
        <v>5601288</v>
      </c>
      <c r="K21" s="20"/>
      <c r="L21" s="20"/>
      <c r="M21" s="20"/>
      <c r="N21" s="20"/>
      <c r="O21" s="20"/>
      <c r="P21" s="20"/>
      <c r="Q21" s="20"/>
      <c r="R21" s="20"/>
      <c r="S21" s="20"/>
      <c r="T21" s="20">
        <v>434783</v>
      </c>
      <c r="U21" s="20"/>
      <c r="V21" s="20">
        <v>434783</v>
      </c>
      <c r="W21" s="20">
        <v>6036071</v>
      </c>
      <c r="X21" s="20">
        <v>4712208</v>
      </c>
      <c r="Y21" s="20">
        <v>1323863</v>
      </c>
      <c r="Z21" s="21">
        <v>28.09</v>
      </c>
      <c r="AA21" s="22">
        <v>4712208</v>
      </c>
    </row>
    <row r="22" spans="1:27" ht="12.75">
      <c r="A22" s="23" t="s">
        <v>47</v>
      </c>
      <c r="B22" s="17"/>
      <c r="C22" s="18">
        <v>1025036</v>
      </c>
      <c r="D22" s="18"/>
      <c r="E22" s="19">
        <v>1509764</v>
      </c>
      <c r="F22" s="20">
        <v>1524764</v>
      </c>
      <c r="G22" s="20">
        <v>1397086</v>
      </c>
      <c r="H22" s="20">
        <v>-367694</v>
      </c>
      <c r="I22" s="20">
        <v>51478</v>
      </c>
      <c r="J22" s="20">
        <v>1080870</v>
      </c>
      <c r="K22" s="20"/>
      <c r="L22" s="20"/>
      <c r="M22" s="20"/>
      <c r="N22" s="20"/>
      <c r="O22" s="20">
        <v>8868</v>
      </c>
      <c r="P22" s="20"/>
      <c r="Q22" s="20"/>
      <c r="R22" s="20">
        <v>8868</v>
      </c>
      <c r="S22" s="20"/>
      <c r="T22" s="20">
        <v>8972</v>
      </c>
      <c r="U22" s="20"/>
      <c r="V22" s="20">
        <v>8972</v>
      </c>
      <c r="W22" s="20">
        <v>1098710</v>
      </c>
      <c r="X22" s="20">
        <v>1524764</v>
      </c>
      <c r="Y22" s="20">
        <v>-426054</v>
      </c>
      <c r="Z22" s="21">
        <v>-27.94</v>
      </c>
      <c r="AA22" s="22">
        <v>1524764</v>
      </c>
    </row>
    <row r="23" spans="1:27" ht="12.75">
      <c r="A23" s="23" t="s">
        <v>48</v>
      </c>
      <c r="B23" s="17"/>
      <c r="C23" s="18">
        <v>1621944</v>
      </c>
      <c r="D23" s="18"/>
      <c r="E23" s="19">
        <v>1621944</v>
      </c>
      <c r="F23" s="20">
        <v>1621944</v>
      </c>
      <c r="G23" s="24">
        <v>1621944</v>
      </c>
      <c r="H23" s="24"/>
      <c r="I23" s="24"/>
      <c r="J23" s="20">
        <v>1621944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1621944</v>
      </c>
      <c r="X23" s="20">
        <v>1621944</v>
      </c>
      <c r="Y23" s="24"/>
      <c r="Z23" s="25"/>
      <c r="AA23" s="26">
        <v>1621944</v>
      </c>
    </row>
    <row r="24" spans="1:27" ht="12.75">
      <c r="A24" s="27" t="s">
        <v>49</v>
      </c>
      <c r="B24" s="35"/>
      <c r="C24" s="29">
        <f aca="true" t="shared" si="1" ref="C24:Y24">SUM(C15:C23)</f>
        <v>2107988440</v>
      </c>
      <c r="D24" s="29">
        <f>SUM(D15:D23)</f>
        <v>0</v>
      </c>
      <c r="E24" s="36">
        <f t="shared" si="1"/>
        <v>2758251030</v>
      </c>
      <c r="F24" s="37">
        <f t="shared" si="1"/>
        <v>2758257030</v>
      </c>
      <c r="G24" s="37">
        <f t="shared" si="1"/>
        <v>2203119440</v>
      </c>
      <c r="H24" s="37">
        <f t="shared" si="1"/>
        <v>-39358889</v>
      </c>
      <c r="I24" s="37">
        <f t="shared" si="1"/>
        <v>13060087</v>
      </c>
      <c r="J24" s="37">
        <f t="shared" si="1"/>
        <v>2176820638</v>
      </c>
      <c r="K24" s="37">
        <f t="shared" si="1"/>
        <v>34218190</v>
      </c>
      <c r="L24" s="37">
        <f t="shared" si="1"/>
        <v>10171732</v>
      </c>
      <c r="M24" s="37">
        <f t="shared" si="1"/>
        <v>25244527</v>
      </c>
      <c r="N24" s="37">
        <f t="shared" si="1"/>
        <v>69634449</v>
      </c>
      <c r="O24" s="37">
        <f t="shared" si="1"/>
        <v>9334138</v>
      </c>
      <c r="P24" s="37">
        <f t="shared" si="1"/>
        <v>10869261</v>
      </c>
      <c r="Q24" s="37">
        <f t="shared" si="1"/>
        <v>27071112</v>
      </c>
      <c r="R24" s="37">
        <f t="shared" si="1"/>
        <v>47274511</v>
      </c>
      <c r="S24" s="37">
        <f t="shared" si="1"/>
        <v>1929806</v>
      </c>
      <c r="T24" s="37">
        <f t="shared" si="1"/>
        <v>12440390</v>
      </c>
      <c r="U24" s="37">
        <f t="shared" si="1"/>
        <v>35954808</v>
      </c>
      <c r="V24" s="37">
        <f t="shared" si="1"/>
        <v>50325004</v>
      </c>
      <c r="W24" s="37">
        <f t="shared" si="1"/>
        <v>2344054602</v>
      </c>
      <c r="X24" s="37">
        <f t="shared" si="1"/>
        <v>2758257030</v>
      </c>
      <c r="Y24" s="37">
        <f t="shared" si="1"/>
        <v>-414202428</v>
      </c>
      <c r="Z24" s="38">
        <f>+IF(X24&lt;&gt;0,+(Y24/X24)*100,0)</f>
        <v>-15.016817631386587</v>
      </c>
      <c r="AA24" s="39">
        <f>SUM(AA15:AA23)</f>
        <v>2758257030</v>
      </c>
    </row>
    <row r="25" spans="1:27" ht="12.75">
      <c r="A25" s="27" t="s">
        <v>50</v>
      </c>
      <c r="B25" s="28"/>
      <c r="C25" s="29">
        <f aca="true" t="shared" si="2" ref="C25:Y25">+C12+C24</f>
        <v>2498398910</v>
      </c>
      <c r="D25" s="29">
        <f>+D12+D24</f>
        <v>0</v>
      </c>
      <c r="E25" s="30">
        <f t="shared" si="2"/>
        <v>3096531059</v>
      </c>
      <c r="F25" s="31">
        <f t="shared" si="2"/>
        <v>3096537059</v>
      </c>
      <c r="G25" s="31">
        <f t="shared" si="2"/>
        <v>2325670756</v>
      </c>
      <c r="H25" s="31">
        <f t="shared" si="2"/>
        <v>424115876</v>
      </c>
      <c r="I25" s="31">
        <f t="shared" si="2"/>
        <v>-41668546</v>
      </c>
      <c r="J25" s="31">
        <f t="shared" si="2"/>
        <v>2708118086</v>
      </c>
      <c r="K25" s="31">
        <f t="shared" si="2"/>
        <v>-58979997</v>
      </c>
      <c r="L25" s="31">
        <f t="shared" si="2"/>
        <v>-34922976</v>
      </c>
      <c r="M25" s="31">
        <f t="shared" si="2"/>
        <v>26565994</v>
      </c>
      <c r="N25" s="31">
        <f t="shared" si="2"/>
        <v>-67336979</v>
      </c>
      <c r="O25" s="31">
        <f t="shared" si="2"/>
        <v>144813613</v>
      </c>
      <c r="P25" s="31">
        <f t="shared" si="2"/>
        <v>-41980990</v>
      </c>
      <c r="Q25" s="31">
        <f t="shared" si="2"/>
        <v>172926240</v>
      </c>
      <c r="R25" s="31">
        <f t="shared" si="2"/>
        <v>275758863</v>
      </c>
      <c r="S25" s="31">
        <f t="shared" si="2"/>
        <v>-28690917</v>
      </c>
      <c r="T25" s="31">
        <f t="shared" si="2"/>
        <v>-35432142</v>
      </c>
      <c r="U25" s="31">
        <f t="shared" si="2"/>
        <v>-58374143</v>
      </c>
      <c r="V25" s="31">
        <f t="shared" si="2"/>
        <v>-122497202</v>
      </c>
      <c r="W25" s="31">
        <f t="shared" si="2"/>
        <v>2794042768</v>
      </c>
      <c r="X25" s="31">
        <f t="shared" si="2"/>
        <v>3096537059</v>
      </c>
      <c r="Y25" s="31">
        <f t="shared" si="2"/>
        <v>-302494291</v>
      </c>
      <c r="Z25" s="32">
        <f>+IF(X25&lt;&gt;0,+(Y25/X25)*100,0)</f>
        <v>-9.76879285590362</v>
      </c>
      <c r="AA25" s="33">
        <f>+AA12+AA24</f>
        <v>3096537059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2194378</v>
      </c>
      <c r="D30" s="18"/>
      <c r="E30" s="19">
        <v>2245895</v>
      </c>
      <c r="F30" s="20">
        <v>2245895</v>
      </c>
      <c r="G30" s="20">
        <v>2134881</v>
      </c>
      <c r="H30" s="20">
        <v>59497</v>
      </c>
      <c r="I30" s="20"/>
      <c r="J30" s="20">
        <v>2194378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2194378</v>
      </c>
      <c r="X30" s="20">
        <v>2245895</v>
      </c>
      <c r="Y30" s="20">
        <v>-51517</v>
      </c>
      <c r="Z30" s="21">
        <v>-2.29</v>
      </c>
      <c r="AA30" s="22">
        <v>2245895</v>
      </c>
    </row>
    <row r="31" spans="1:27" ht="12.75">
      <c r="A31" s="23" t="s">
        <v>55</v>
      </c>
      <c r="B31" s="17"/>
      <c r="C31" s="18">
        <v>4484375</v>
      </c>
      <c r="D31" s="18"/>
      <c r="E31" s="19">
        <v>3741403</v>
      </c>
      <c r="F31" s="20">
        <v>3741403</v>
      </c>
      <c r="G31" s="20">
        <v>4380124</v>
      </c>
      <c r="H31" s="20">
        <v>94419</v>
      </c>
      <c r="I31" s="20">
        <v>85307</v>
      </c>
      <c r="J31" s="20">
        <v>4559850</v>
      </c>
      <c r="K31" s="20">
        <v>36923</v>
      </c>
      <c r="L31" s="20">
        <v>24702</v>
      </c>
      <c r="M31" s="20">
        <v>5093</v>
      </c>
      <c r="N31" s="20">
        <v>66718</v>
      </c>
      <c r="O31" s="20">
        <v>28941</v>
      </c>
      <c r="P31" s="20">
        <v>48358</v>
      </c>
      <c r="Q31" s="20">
        <v>-44220</v>
      </c>
      <c r="R31" s="20">
        <v>33079</v>
      </c>
      <c r="S31" s="20">
        <v>600</v>
      </c>
      <c r="T31" s="20">
        <v>600</v>
      </c>
      <c r="U31" s="20">
        <v>13865</v>
      </c>
      <c r="V31" s="20">
        <v>15065</v>
      </c>
      <c r="W31" s="20">
        <v>4674712</v>
      </c>
      <c r="X31" s="20">
        <v>3741403</v>
      </c>
      <c r="Y31" s="20">
        <v>933309</v>
      </c>
      <c r="Z31" s="21">
        <v>24.95</v>
      </c>
      <c r="AA31" s="22">
        <v>3741403</v>
      </c>
    </row>
    <row r="32" spans="1:27" ht="12.75">
      <c r="A32" s="23" t="s">
        <v>56</v>
      </c>
      <c r="B32" s="17"/>
      <c r="C32" s="18">
        <v>148824954</v>
      </c>
      <c r="D32" s="18"/>
      <c r="E32" s="19">
        <v>237324468</v>
      </c>
      <c r="F32" s="20">
        <v>237324468</v>
      </c>
      <c r="G32" s="20">
        <v>-296964158</v>
      </c>
      <c r="H32" s="20">
        <v>527790060</v>
      </c>
      <c r="I32" s="20">
        <v>-1834150</v>
      </c>
      <c r="J32" s="20">
        <v>228991752</v>
      </c>
      <c r="K32" s="20">
        <v>-139386073</v>
      </c>
      <c r="L32" s="20">
        <v>24635785</v>
      </c>
      <c r="M32" s="20">
        <v>71831346</v>
      </c>
      <c r="N32" s="20">
        <v>-42918942</v>
      </c>
      <c r="O32" s="20">
        <v>-8125318</v>
      </c>
      <c r="P32" s="20">
        <v>-25080883</v>
      </c>
      <c r="Q32" s="20">
        <v>45803304</v>
      </c>
      <c r="R32" s="20">
        <v>12597103</v>
      </c>
      <c r="S32" s="20">
        <v>7940936</v>
      </c>
      <c r="T32" s="20">
        <v>-25040722</v>
      </c>
      <c r="U32" s="20">
        <v>-35770354</v>
      </c>
      <c r="V32" s="20">
        <v>-52870140</v>
      </c>
      <c r="W32" s="20">
        <v>145799773</v>
      </c>
      <c r="X32" s="20">
        <v>237324468</v>
      </c>
      <c r="Y32" s="20">
        <v>-91524695</v>
      </c>
      <c r="Z32" s="21">
        <v>-38.57</v>
      </c>
      <c r="AA32" s="22">
        <v>237324468</v>
      </c>
    </row>
    <row r="33" spans="1:27" ht="12.75">
      <c r="A33" s="23" t="s">
        <v>57</v>
      </c>
      <c r="B33" s="17"/>
      <c r="C33" s="18">
        <v>47825741</v>
      </c>
      <c r="D33" s="18"/>
      <c r="E33" s="19">
        <v>112999823</v>
      </c>
      <c r="F33" s="20">
        <v>112999823</v>
      </c>
      <c r="G33" s="20">
        <v>42837533</v>
      </c>
      <c r="H33" s="20">
        <v>4988208</v>
      </c>
      <c r="I33" s="20"/>
      <c r="J33" s="20">
        <v>47825741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47825741</v>
      </c>
      <c r="X33" s="20">
        <v>112999823</v>
      </c>
      <c r="Y33" s="20">
        <v>-65174082</v>
      </c>
      <c r="Z33" s="21">
        <v>-57.68</v>
      </c>
      <c r="AA33" s="22">
        <v>112999823</v>
      </c>
    </row>
    <row r="34" spans="1:27" ht="12.75">
      <c r="A34" s="27" t="s">
        <v>58</v>
      </c>
      <c r="B34" s="28"/>
      <c r="C34" s="29">
        <f aca="true" t="shared" si="3" ref="C34:Y34">SUM(C29:C33)</f>
        <v>203329448</v>
      </c>
      <c r="D34" s="29">
        <f>SUM(D29:D33)</f>
        <v>0</v>
      </c>
      <c r="E34" s="30">
        <f t="shared" si="3"/>
        <v>356311589</v>
      </c>
      <c r="F34" s="31">
        <f t="shared" si="3"/>
        <v>356311589</v>
      </c>
      <c r="G34" s="31">
        <f t="shared" si="3"/>
        <v>-247611620</v>
      </c>
      <c r="H34" s="31">
        <f t="shared" si="3"/>
        <v>532932184</v>
      </c>
      <c r="I34" s="31">
        <f t="shared" si="3"/>
        <v>-1748843</v>
      </c>
      <c r="J34" s="31">
        <f t="shared" si="3"/>
        <v>283571721</v>
      </c>
      <c r="K34" s="31">
        <f t="shared" si="3"/>
        <v>-139349150</v>
      </c>
      <c r="L34" s="31">
        <f t="shared" si="3"/>
        <v>24660487</v>
      </c>
      <c r="M34" s="31">
        <f t="shared" si="3"/>
        <v>71836439</v>
      </c>
      <c r="N34" s="31">
        <f t="shared" si="3"/>
        <v>-42852224</v>
      </c>
      <c r="O34" s="31">
        <f t="shared" si="3"/>
        <v>-8096377</v>
      </c>
      <c r="P34" s="31">
        <f t="shared" si="3"/>
        <v>-25032525</v>
      </c>
      <c r="Q34" s="31">
        <f t="shared" si="3"/>
        <v>45759084</v>
      </c>
      <c r="R34" s="31">
        <f t="shared" si="3"/>
        <v>12630182</v>
      </c>
      <c r="S34" s="31">
        <f t="shared" si="3"/>
        <v>7941536</v>
      </c>
      <c r="T34" s="31">
        <f t="shared" si="3"/>
        <v>-25040122</v>
      </c>
      <c r="U34" s="31">
        <f t="shared" si="3"/>
        <v>-35756489</v>
      </c>
      <c r="V34" s="31">
        <f t="shared" si="3"/>
        <v>-52855075</v>
      </c>
      <c r="W34" s="31">
        <f t="shared" si="3"/>
        <v>200494604</v>
      </c>
      <c r="X34" s="31">
        <f t="shared" si="3"/>
        <v>356311589</v>
      </c>
      <c r="Y34" s="31">
        <f t="shared" si="3"/>
        <v>-155816985</v>
      </c>
      <c r="Z34" s="32">
        <f>+IF(X34&lt;&gt;0,+(Y34/X34)*100,0)</f>
        <v>-43.73054085535231</v>
      </c>
      <c r="AA34" s="33">
        <f>SUM(AA29:AA33)</f>
        <v>356311589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751346</v>
      </c>
      <c r="D37" s="18"/>
      <c r="E37" s="19">
        <v>2222598</v>
      </c>
      <c r="F37" s="20">
        <v>2222598</v>
      </c>
      <c r="G37" s="20">
        <v>1921076</v>
      </c>
      <c r="H37" s="20">
        <v>-1169730</v>
      </c>
      <c r="I37" s="20"/>
      <c r="J37" s="20">
        <v>751346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751346</v>
      </c>
      <c r="X37" s="20">
        <v>2222598</v>
      </c>
      <c r="Y37" s="20">
        <v>-1471252</v>
      </c>
      <c r="Z37" s="21">
        <v>-66.2</v>
      </c>
      <c r="AA37" s="22">
        <v>2222598</v>
      </c>
    </row>
    <row r="38" spans="1:27" ht="12.75">
      <c r="A38" s="23" t="s">
        <v>57</v>
      </c>
      <c r="B38" s="17"/>
      <c r="C38" s="18">
        <v>25471308</v>
      </c>
      <c r="D38" s="18"/>
      <c r="E38" s="19">
        <v>25924066</v>
      </c>
      <c r="F38" s="20">
        <v>25924066</v>
      </c>
      <c r="G38" s="20">
        <v>25016704</v>
      </c>
      <c r="H38" s="20">
        <v>454604</v>
      </c>
      <c r="I38" s="20"/>
      <c r="J38" s="20">
        <v>25471308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25471308</v>
      </c>
      <c r="X38" s="20">
        <v>25924066</v>
      </c>
      <c r="Y38" s="20">
        <v>-452758</v>
      </c>
      <c r="Z38" s="21">
        <v>-1.75</v>
      </c>
      <c r="AA38" s="22">
        <v>25924066</v>
      </c>
    </row>
    <row r="39" spans="1:27" ht="12.75">
      <c r="A39" s="27" t="s">
        <v>61</v>
      </c>
      <c r="B39" s="35"/>
      <c r="C39" s="29">
        <f aca="true" t="shared" si="4" ref="C39:Y39">SUM(C37:C38)</f>
        <v>26222654</v>
      </c>
      <c r="D39" s="29">
        <f>SUM(D37:D38)</f>
        <v>0</v>
      </c>
      <c r="E39" s="36">
        <f t="shared" si="4"/>
        <v>28146664</v>
      </c>
      <c r="F39" s="37">
        <f t="shared" si="4"/>
        <v>28146664</v>
      </c>
      <c r="G39" s="37">
        <f t="shared" si="4"/>
        <v>26937780</v>
      </c>
      <c r="H39" s="37">
        <f t="shared" si="4"/>
        <v>-715126</v>
      </c>
      <c r="I39" s="37">
        <f t="shared" si="4"/>
        <v>0</v>
      </c>
      <c r="J39" s="37">
        <f t="shared" si="4"/>
        <v>26222654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26222654</v>
      </c>
      <c r="X39" s="37">
        <f t="shared" si="4"/>
        <v>28146664</v>
      </c>
      <c r="Y39" s="37">
        <f t="shared" si="4"/>
        <v>-1924010</v>
      </c>
      <c r="Z39" s="38">
        <f>+IF(X39&lt;&gt;0,+(Y39/X39)*100,0)</f>
        <v>-6.835659103331038</v>
      </c>
      <c r="AA39" s="39">
        <f>SUM(AA37:AA38)</f>
        <v>28146664</v>
      </c>
    </row>
    <row r="40" spans="1:27" ht="12.75">
      <c r="A40" s="27" t="s">
        <v>62</v>
      </c>
      <c r="B40" s="28"/>
      <c r="C40" s="29">
        <f aca="true" t="shared" si="5" ref="C40:Y40">+C34+C39</f>
        <v>229552102</v>
      </c>
      <c r="D40" s="29">
        <f>+D34+D39</f>
        <v>0</v>
      </c>
      <c r="E40" s="30">
        <f t="shared" si="5"/>
        <v>384458253</v>
      </c>
      <c r="F40" s="31">
        <f t="shared" si="5"/>
        <v>384458253</v>
      </c>
      <c r="G40" s="31">
        <f t="shared" si="5"/>
        <v>-220673840</v>
      </c>
      <c r="H40" s="31">
        <f t="shared" si="5"/>
        <v>532217058</v>
      </c>
      <c r="I40" s="31">
        <f t="shared" si="5"/>
        <v>-1748843</v>
      </c>
      <c r="J40" s="31">
        <f t="shared" si="5"/>
        <v>309794375</v>
      </c>
      <c r="K40" s="31">
        <f t="shared" si="5"/>
        <v>-139349150</v>
      </c>
      <c r="L40" s="31">
        <f t="shared" si="5"/>
        <v>24660487</v>
      </c>
      <c r="M40" s="31">
        <f t="shared" si="5"/>
        <v>71836439</v>
      </c>
      <c r="N40" s="31">
        <f t="shared" si="5"/>
        <v>-42852224</v>
      </c>
      <c r="O40" s="31">
        <f t="shared" si="5"/>
        <v>-8096377</v>
      </c>
      <c r="P40" s="31">
        <f t="shared" si="5"/>
        <v>-25032525</v>
      </c>
      <c r="Q40" s="31">
        <f t="shared" si="5"/>
        <v>45759084</v>
      </c>
      <c r="R40" s="31">
        <f t="shared" si="5"/>
        <v>12630182</v>
      </c>
      <c r="S40" s="31">
        <f t="shared" si="5"/>
        <v>7941536</v>
      </c>
      <c r="T40" s="31">
        <f t="shared" si="5"/>
        <v>-25040122</v>
      </c>
      <c r="U40" s="31">
        <f t="shared" si="5"/>
        <v>-35756489</v>
      </c>
      <c r="V40" s="31">
        <f t="shared" si="5"/>
        <v>-52855075</v>
      </c>
      <c r="W40" s="31">
        <f t="shared" si="5"/>
        <v>226717258</v>
      </c>
      <c r="X40" s="31">
        <f t="shared" si="5"/>
        <v>384458253</v>
      </c>
      <c r="Y40" s="31">
        <f t="shared" si="5"/>
        <v>-157740995</v>
      </c>
      <c r="Z40" s="32">
        <f>+IF(X40&lt;&gt;0,+(Y40/X40)*100,0)</f>
        <v>-41.029420949899595</v>
      </c>
      <c r="AA40" s="33">
        <f>+AA34+AA39</f>
        <v>384458253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2268846808</v>
      </c>
      <c r="D42" s="43">
        <f>+D25-D40</f>
        <v>0</v>
      </c>
      <c r="E42" s="44">
        <f t="shared" si="6"/>
        <v>2712072806</v>
      </c>
      <c r="F42" s="45">
        <f t="shared" si="6"/>
        <v>2712078806</v>
      </c>
      <c r="G42" s="45">
        <f t="shared" si="6"/>
        <v>2546344596</v>
      </c>
      <c r="H42" s="45">
        <f t="shared" si="6"/>
        <v>-108101182</v>
      </c>
      <c r="I42" s="45">
        <f t="shared" si="6"/>
        <v>-39919703</v>
      </c>
      <c r="J42" s="45">
        <f t="shared" si="6"/>
        <v>2398323711</v>
      </c>
      <c r="K42" s="45">
        <f t="shared" si="6"/>
        <v>80369153</v>
      </c>
      <c r="L42" s="45">
        <f t="shared" si="6"/>
        <v>-59583463</v>
      </c>
      <c r="M42" s="45">
        <f t="shared" si="6"/>
        <v>-45270445</v>
      </c>
      <c r="N42" s="45">
        <f t="shared" si="6"/>
        <v>-24484755</v>
      </c>
      <c r="O42" s="45">
        <f t="shared" si="6"/>
        <v>152909990</v>
      </c>
      <c r="P42" s="45">
        <f t="shared" si="6"/>
        <v>-16948465</v>
      </c>
      <c r="Q42" s="45">
        <f t="shared" si="6"/>
        <v>127167156</v>
      </c>
      <c r="R42" s="45">
        <f t="shared" si="6"/>
        <v>263128681</v>
      </c>
      <c r="S42" s="45">
        <f t="shared" si="6"/>
        <v>-36632453</v>
      </c>
      <c r="T42" s="45">
        <f t="shared" si="6"/>
        <v>-10392020</v>
      </c>
      <c r="U42" s="45">
        <f t="shared" si="6"/>
        <v>-22617654</v>
      </c>
      <c r="V42" s="45">
        <f t="shared" si="6"/>
        <v>-69642127</v>
      </c>
      <c r="W42" s="45">
        <f t="shared" si="6"/>
        <v>2567325510</v>
      </c>
      <c r="X42" s="45">
        <f t="shared" si="6"/>
        <v>2712078806</v>
      </c>
      <c r="Y42" s="45">
        <f t="shared" si="6"/>
        <v>-144753296</v>
      </c>
      <c r="Z42" s="46">
        <f>+IF(X42&lt;&gt;0,+(Y42/X42)*100,0)</f>
        <v>-5.337355820183346</v>
      </c>
      <c r="AA42" s="47">
        <f>+AA25-AA40</f>
        <v>2712078806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2276067279</v>
      </c>
      <c r="D45" s="18"/>
      <c r="E45" s="19">
        <v>2360308488</v>
      </c>
      <c r="F45" s="20">
        <v>2360308488</v>
      </c>
      <c r="G45" s="20">
        <v>2546344586</v>
      </c>
      <c r="H45" s="20">
        <v>-108101186</v>
      </c>
      <c r="I45" s="20">
        <v>-39919704</v>
      </c>
      <c r="J45" s="20">
        <v>2398323696</v>
      </c>
      <c r="K45" s="20"/>
      <c r="L45" s="20">
        <v>-59583463</v>
      </c>
      <c r="M45" s="20">
        <v>-45270446</v>
      </c>
      <c r="N45" s="20">
        <v>-104853909</v>
      </c>
      <c r="O45" s="20">
        <v>152909986</v>
      </c>
      <c r="P45" s="20">
        <v>-16948457</v>
      </c>
      <c r="Q45" s="20">
        <v>127167156</v>
      </c>
      <c r="R45" s="20">
        <v>263128685</v>
      </c>
      <c r="S45" s="20">
        <v>-36632454</v>
      </c>
      <c r="T45" s="20">
        <v>-10392015</v>
      </c>
      <c r="U45" s="20"/>
      <c r="V45" s="20">
        <v>-47024469</v>
      </c>
      <c r="W45" s="20">
        <v>2509574003</v>
      </c>
      <c r="X45" s="20">
        <v>2360308488</v>
      </c>
      <c r="Y45" s="20">
        <v>149265515</v>
      </c>
      <c r="Z45" s="48">
        <v>6.32</v>
      </c>
      <c r="AA45" s="22">
        <v>2360308488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2276067279</v>
      </c>
      <c r="D48" s="51">
        <f>SUM(D45:D47)</f>
        <v>0</v>
      </c>
      <c r="E48" s="52">
        <f t="shared" si="7"/>
        <v>2360308488</v>
      </c>
      <c r="F48" s="53">
        <f t="shared" si="7"/>
        <v>2360308488</v>
      </c>
      <c r="G48" s="53">
        <f t="shared" si="7"/>
        <v>2546344586</v>
      </c>
      <c r="H48" s="53">
        <f t="shared" si="7"/>
        <v>-108101186</v>
      </c>
      <c r="I48" s="53">
        <f t="shared" si="7"/>
        <v>-39919704</v>
      </c>
      <c r="J48" s="53">
        <f t="shared" si="7"/>
        <v>2398323696</v>
      </c>
      <c r="K48" s="53">
        <f t="shared" si="7"/>
        <v>0</v>
      </c>
      <c r="L48" s="53">
        <f t="shared" si="7"/>
        <v>-59583463</v>
      </c>
      <c r="M48" s="53">
        <f t="shared" si="7"/>
        <v>-45270446</v>
      </c>
      <c r="N48" s="53">
        <f t="shared" si="7"/>
        <v>-104853909</v>
      </c>
      <c r="O48" s="53">
        <f t="shared" si="7"/>
        <v>152909986</v>
      </c>
      <c r="P48" s="53">
        <f t="shared" si="7"/>
        <v>-16948457</v>
      </c>
      <c r="Q48" s="53">
        <f t="shared" si="7"/>
        <v>127167156</v>
      </c>
      <c r="R48" s="53">
        <f t="shared" si="7"/>
        <v>263128685</v>
      </c>
      <c r="S48" s="53">
        <f t="shared" si="7"/>
        <v>-36632454</v>
      </c>
      <c r="T48" s="53">
        <f t="shared" si="7"/>
        <v>-10392015</v>
      </c>
      <c r="U48" s="53">
        <f t="shared" si="7"/>
        <v>0</v>
      </c>
      <c r="V48" s="53">
        <f t="shared" si="7"/>
        <v>-47024469</v>
      </c>
      <c r="W48" s="53">
        <f t="shared" si="7"/>
        <v>2509574003</v>
      </c>
      <c r="X48" s="53">
        <f t="shared" si="7"/>
        <v>2360308488</v>
      </c>
      <c r="Y48" s="53">
        <f t="shared" si="7"/>
        <v>149265515</v>
      </c>
      <c r="Z48" s="54">
        <f>+IF(X48&lt;&gt;0,+(Y48/X48)*100,0)</f>
        <v>6.3239833165401045</v>
      </c>
      <c r="AA48" s="55">
        <f>SUM(AA45:AA47)</f>
        <v>2360308488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100601401</v>
      </c>
      <c r="D6" s="18"/>
      <c r="E6" s="19">
        <v>97316500</v>
      </c>
      <c r="F6" s="20">
        <v>3603257618</v>
      </c>
      <c r="G6" s="20">
        <v>384236516</v>
      </c>
      <c r="H6" s="20">
        <v>-93186053</v>
      </c>
      <c r="I6" s="20">
        <v>-95167467</v>
      </c>
      <c r="J6" s="20">
        <v>195882996</v>
      </c>
      <c r="K6" s="20">
        <v>-109089247</v>
      </c>
      <c r="L6" s="20">
        <v>-10178749</v>
      </c>
      <c r="M6" s="20">
        <v>-3857330</v>
      </c>
      <c r="N6" s="20">
        <v>-123125326</v>
      </c>
      <c r="O6" s="20">
        <v>-99141936</v>
      </c>
      <c r="P6" s="20">
        <v>-61596287</v>
      </c>
      <c r="Q6" s="20">
        <v>254424588</v>
      </c>
      <c r="R6" s="20">
        <v>93686365</v>
      </c>
      <c r="S6" s="20">
        <v>-76380834</v>
      </c>
      <c r="T6" s="20">
        <v>4932921</v>
      </c>
      <c r="U6" s="20">
        <v>-187046659</v>
      </c>
      <c r="V6" s="20">
        <v>-258494572</v>
      </c>
      <c r="W6" s="20">
        <v>-92050537</v>
      </c>
      <c r="X6" s="20">
        <v>3603257618</v>
      </c>
      <c r="Y6" s="20">
        <v>-3695308155</v>
      </c>
      <c r="Z6" s="21">
        <v>-102.55</v>
      </c>
      <c r="AA6" s="22">
        <v>3603257618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871230048</v>
      </c>
      <c r="D8" s="18"/>
      <c r="E8" s="19">
        <v>856970860</v>
      </c>
      <c r="F8" s="20">
        <v>890665219</v>
      </c>
      <c r="G8" s="20">
        <v>-2740624</v>
      </c>
      <c r="H8" s="20">
        <v>21865101</v>
      </c>
      <c r="I8" s="20">
        <v>20214017</v>
      </c>
      <c r="J8" s="20">
        <v>39338494</v>
      </c>
      <c r="K8" s="20">
        <v>18633552</v>
      </c>
      <c r="L8" s="20">
        <v>23213500</v>
      </c>
      <c r="M8" s="20">
        <v>21471588</v>
      </c>
      <c r="N8" s="20">
        <v>63318640</v>
      </c>
      <c r="O8" s="20">
        <v>15199137</v>
      </c>
      <c r="P8" s="20">
        <v>16220704</v>
      </c>
      <c r="Q8" s="20">
        <v>18280031</v>
      </c>
      <c r="R8" s="20">
        <v>49699872</v>
      </c>
      <c r="S8" s="20">
        <v>22274963</v>
      </c>
      <c r="T8" s="20">
        <v>17225380</v>
      </c>
      <c r="U8" s="20">
        <v>20440574</v>
      </c>
      <c r="V8" s="20">
        <v>59940917</v>
      </c>
      <c r="W8" s="20">
        <v>212297923</v>
      </c>
      <c r="X8" s="20">
        <v>890665219</v>
      </c>
      <c r="Y8" s="20">
        <v>-678367296</v>
      </c>
      <c r="Z8" s="21">
        <v>-76.16</v>
      </c>
      <c r="AA8" s="22">
        <v>890665219</v>
      </c>
    </row>
    <row r="9" spans="1:27" ht="12.75">
      <c r="A9" s="23" t="s">
        <v>36</v>
      </c>
      <c r="B9" s="17"/>
      <c r="C9" s="18">
        <v>136704665</v>
      </c>
      <c r="D9" s="18"/>
      <c r="E9" s="19">
        <v>33694359</v>
      </c>
      <c r="F9" s="20">
        <v>33694359</v>
      </c>
      <c r="G9" s="20">
        <v>-15001357</v>
      </c>
      <c r="H9" s="20">
        <v>36988977</v>
      </c>
      <c r="I9" s="20">
        <v>16882449</v>
      </c>
      <c r="J9" s="20">
        <v>38870069</v>
      </c>
      <c r="K9" s="20">
        <v>21531752</v>
      </c>
      <c r="L9" s="20">
        <v>2264332</v>
      </c>
      <c r="M9" s="20">
        <v>811277</v>
      </c>
      <c r="N9" s="20">
        <v>24607361</v>
      </c>
      <c r="O9" s="20">
        <v>19106945</v>
      </c>
      <c r="P9" s="20">
        <v>25051753</v>
      </c>
      <c r="Q9" s="20">
        <v>29450994</v>
      </c>
      <c r="R9" s="20">
        <v>73609692</v>
      </c>
      <c r="S9" s="20">
        <v>24726997</v>
      </c>
      <c r="T9" s="20">
        <v>2849401</v>
      </c>
      <c r="U9" s="20">
        <v>42611432</v>
      </c>
      <c r="V9" s="20">
        <v>70187830</v>
      </c>
      <c r="W9" s="20">
        <v>207274952</v>
      </c>
      <c r="X9" s="20">
        <v>33694359</v>
      </c>
      <c r="Y9" s="20">
        <v>173580593</v>
      </c>
      <c r="Z9" s="21">
        <v>515.16</v>
      </c>
      <c r="AA9" s="22">
        <v>33694359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3823938</v>
      </c>
      <c r="D11" s="18"/>
      <c r="E11" s="19">
        <v>4369000</v>
      </c>
      <c r="F11" s="20"/>
      <c r="G11" s="20"/>
      <c r="H11" s="20">
        <v>-103964</v>
      </c>
      <c r="I11" s="20">
        <v>1429063</v>
      </c>
      <c r="J11" s="20">
        <v>1325099</v>
      </c>
      <c r="K11" s="20">
        <v>119187</v>
      </c>
      <c r="L11" s="20">
        <v>-7097</v>
      </c>
      <c r="M11" s="20">
        <v>-140</v>
      </c>
      <c r="N11" s="20">
        <v>111950</v>
      </c>
      <c r="O11" s="20">
        <v>-145056</v>
      </c>
      <c r="P11" s="20">
        <v>-274496</v>
      </c>
      <c r="Q11" s="20">
        <v>-4595</v>
      </c>
      <c r="R11" s="20">
        <v>-424147</v>
      </c>
      <c r="S11" s="20"/>
      <c r="T11" s="20"/>
      <c r="U11" s="20">
        <v>-202435</v>
      </c>
      <c r="V11" s="20">
        <v>-202435</v>
      </c>
      <c r="W11" s="20">
        <v>810467</v>
      </c>
      <c r="X11" s="20"/>
      <c r="Y11" s="20">
        <v>810467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1112360052</v>
      </c>
      <c r="D12" s="29">
        <f>SUM(D6:D11)</f>
        <v>0</v>
      </c>
      <c r="E12" s="30">
        <f t="shared" si="0"/>
        <v>992350719</v>
      </c>
      <c r="F12" s="31">
        <f t="shared" si="0"/>
        <v>4527617196</v>
      </c>
      <c r="G12" s="31">
        <f t="shared" si="0"/>
        <v>366494535</v>
      </c>
      <c r="H12" s="31">
        <f t="shared" si="0"/>
        <v>-34435939</v>
      </c>
      <c r="I12" s="31">
        <f t="shared" si="0"/>
        <v>-56641938</v>
      </c>
      <c r="J12" s="31">
        <f t="shared" si="0"/>
        <v>275416658</v>
      </c>
      <c r="K12" s="31">
        <f t="shared" si="0"/>
        <v>-68804756</v>
      </c>
      <c r="L12" s="31">
        <f t="shared" si="0"/>
        <v>15291986</v>
      </c>
      <c r="M12" s="31">
        <f t="shared" si="0"/>
        <v>18425395</v>
      </c>
      <c r="N12" s="31">
        <f t="shared" si="0"/>
        <v>-35087375</v>
      </c>
      <c r="O12" s="31">
        <f t="shared" si="0"/>
        <v>-64980910</v>
      </c>
      <c r="P12" s="31">
        <f t="shared" si="0"/>
        <v>-20598326</v>
      </c>
      <c r="Q12" s="31">
        <f t="shared" si="0"/>
        <v>302151018</v>
      </c>
      <c r="R12" s="31">
        <f t="shared" si="0"/>
        <v>216571782</v>
      </c>
      <c r="S12" s="31">
        <f t="shared" si="0"/>
        <v>-29378874</v>
      </c>
      <c r="T12" s="31">
        <f t="shared" si="0"/>
        <v>25007702</v>
      </c>
      <c r="U12" s="31">
        <f t="shared" si="0"/>
        <v>-124197088</v>
      </c>
      <c r="V12" s="31">
        <f t="shared" si="0"/>
        <v>-128568260</v>
      </c>
      <c r="W12" s="31">
        <f t="shared" si="0"/>
        <v>328332805</v>
      </c>
      <c r="X12" s="31">
        <f t="shared" si="0"/>
        <v>4527617196</v>
      </c>
      <c r="Y12" s="31">
        <f t="shared" si="0"/>
        <v>-4199284391</v>
      </c>
      <c r="Z12" s="32">
        <f>+IF(X12&lt;&gt;0,+(Y12/X12)*100,0)</f>
        <v>-92.74822073539983</v>
      </c>
      <c r="AA12" s="33">
        <f>SUM(AA6:AA11)</f>
        <v>4527617196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8254667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3692981826</v>
      </c>
      <c r="D19" s="18"/>
      <c r="E19" s="19">
        <v>615935000</v>
      </c>
      <c r="F19" s="20">
        <v>4280203191</v>
      </c>
      <c r="G19" s="20">
        <v>245199</v>
      </c>
      <c r="H19" s="20">
        <v>14041441</v>
      </c>
      <c r="I19" s="20">
        <v>4210389</v>
      </c>
      <c r="J19" s="20">
        <v>18497029</v>
      </c>
      <c r="K19" s="20">
        <v>12489795</v>
      </c>
      <c r="L19" s="20">
        <v>47843</v>
      </c>
      <c r="M19" s="20">
        <v>246557</v>
      </c>
      <c r="N19" s="20">
        <v>12784195</v>
      </c>
      <c r="O19" s="20">
        <v>19161247</v>
      </c>
      <c r="P19" s="20">
        <v>7384381</v>
      </c>
      <c r="Q19" s="20">
        <v>30401999</v>
      </c>
      <c r="R19" s="20">
        <v>56947627</v>
      </c>
      <c r="S19" s="20">
        <v>300</v>
      </c>
      <c r="T19" s="20">
        <v>11054338</v>
      </c>
      <c r="U19" s="20">
        <v>76860039</v>
      </c>
      <c r="V19" s="20">
        <v>87914677</v>
      </c>
      <c r="W19" s="20">
        <v>176143528</v>
      </c>
      <c r="X19" s="20">
        <v>4280203191</v>
      </c>
      <c r="Y19" s="20">
        <v>-4104059663</v>
      </c>
      <c r="Z19" s="21">
        <v>-95.88</v>
      </c>
      <c r="AA19" s="22">
        <v>4280203191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795697</v>
      </c>
      <c r="D22" s="18"/>
      <c r="E22" s="19">
        <v>357000</v>
      </c>
      <c r="F22" s="20">
        <v>2472000</v>
      </c>
      <c r="G22" s="20"/>
      <c r="H22" s="20"/>
      <c r="I22" s="20"/>
      <c r="J22" s="20"/>
      <c r="K22" s="20"/>
      <c r="L22" s="20">
        <v>811162</v>
      </c>
      <c r="M22" s="20"/>
      <c r="N22" s="20">
        <v>811162</v>
      </c>
      <c r="O22" s="20"/>
      <c r="P22" s="20">
        <v>413043</v>
      </c>
      <c r="Q22" s="20"/>
      <c r="R22" s="20">
        <v>413043</v>
      </c>
      <c r="S22" s="20"/>
      <c r="T22" s="20"/>
      <c r="U22" s="20"/>
      <c r="V22" s="20"/>
      <c r="W22" s="20">
        <v>1224205</v>
      </c>
      <c r="X22" s="20">
        <v>2472000</v>
      </c>
      <c r="Y22" s="20">
        <v>-1247795</v>
      </c>
      <c r="Z22" s="21">
        <v>-50.48</v>
      </c>
      <c r="AA22" s="22">
        <v>2472000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3702032190</v>
      </c>
      <c r="D24" s="29">
        <f>SUM(D15:D23)</f>
        <v>0</v>
      </c>
      <c r="E24" s="36">
        <f t="shared" si="1"/>
        <v>616292000</v>
      </c>
      <c r="F24" s="37">
        <f t="shared" si="1"/>
        <v>4282675191</v>
      </c>
      <c r="G24" s="37">
        <f t="shared" si="1"/>
        <v>245199</v>
      </c>
      <c r="H24" s="37">
        <f t="shared" si="1"/>
        <v>14041441</v>
      </c>
      <c r="I24" s="37">
        <f t="shared" si="1"/>
        <v>4210389</v>
      </c>
      <c r="J24" s="37">
        <f t="shared" si="1"/>
        <v>18497029</v>
      </c>
      <c r="K24" s="37">
        <f t="shared" si="1"/>
        <v>12489795</v>
      </c>
      <c r="L24" s="37">
        <f t="shared" si="1"/>
        <v>859005</v>
      </c>
      <c r="M24" s="37">
        <f t="shared" si="1"/>
        <v>246557</v>
      </c>
      <c r="N24" s="37">
        <f t="shared" si="1"/>
        <v>13595357</v>
      </c>
      <c r="O24" s="37">
        <f t="shared" si="1"/>
        <v>19161247</v>
      </c>
      <c r="P24" s="37">
        <f t="shared" si="1"/>
        <v>7797424</v>
      </c>
      <c r="Q24" s="37">
        <f t="shared" si="1"/>
        <v>30401999</v>
      </c>
      <c r="R24" s="37">
        <f t="shared" si="1"/>
        <v>57360670</v>
      </c>
      <c r="S24" s="37">
        <f t="shared" si="1"/>
        <v>300</v>
      </c>
      <c r="T24" s="37">
        <f t="shared" si="1"/>
        <v>11054338</v>
      </c>
      <c r="U24" s="37">
        <f t="shared" si="1"/>
        <v>76860039</v>
      </c>
      <c r="V24" s="37">
        <f t="shared" si="1"/>
        <v>87914677</v>
      </c>
      <c r="W24" s="37">
        <f t="shared" si="1"/>
        <v>177367733</v>
      </c>
      <c r="X24" s="37">
        <f t="shared" si="1"/>
        <v>4282675191</v>
      </c>
      <c r="Y24" s="37">
        <f t="shared" si="1"/>
        <v>-4105307458</v>
      </c>
      <c r="Z24" s="38">
        <f>+IF(X24&lt;&gt;0,+(Y24/X24)*100,0)</f>
        <v>-95.8584827219039</v>
      </c>
      <c r="AA24" s="39">
        <f>SUM(AA15:AA23)</f>
        <v>4282675191</v>
      </c>
    </row>
    <row r="25" spans="1:27" ht="12.75">
      <c r="A25" s="27" t="s">
        <v>50</v>
      </c>
      <c r="B25" s="28"/>
      <c r="C25" s="29">
        <f aca="true" t="shared" si="2" ref="C25:Y25">+C12+C24</f>
        <v>4814392242</v>
      </c>
      <c r="D25" s="29">
        <f>+D12+D24</f>
        <v>0</v>
      </c>
      <c r="E25" s="30">
        <f t="shared" si="2"/>
        <v>1608642719</v>
      </c>
      <c r="F25" s="31">
        <f t="shared" si="2"/>
        <v>8810292387</v>
      </c>
      <c r="G25" s="31">
        <f t="shared" si="2"/>
        <v>366739734</v>
      </c>
      <c r="H25" s="31">
        <f t="shared" si="2"/>
        <v>-20394498</v>
      </c>
      <c r="I25" s="31">
        <f t="shared" si="2"/>
        <v>-52431549</v>
      </c>
      <c r="J25" s="31">
        <f t="shared" si="2"/>
        <v>293913687</v>
      </c>
      <c r="K25" s="31">
        <f t="shared" si="2"/>
        <v>-56314961</v>
      </c>
      <c r="L25" s="31">
        <f t="shared" si="2"/>
        <v>16150991</v>
      </c>
      <c r="M25" s="31">
        <f t="shared" si="2"/>
        <v>18671952</v>
      </c>
      <c r="N25" s="31">
        <f t="shared" si="2"/>
        <v>-21492018</v>
      </c>
      <c r="O25" s="31">
        <f t="shared" si="2"/>
        <v>-45819663</v>
      </c>
      <c r="P25" s="31">
        <f t="shared" si="2"/>
        <v>-12800902</v>
      </c>
      <c r="Q25" s="31">
        <f t="shared" si="2"/>
        <v>332553017</v>
      </c>
      <c r="R25" s="31">
        <f t="shared" si="2"/>
        <v>273932452</v>
      </c>
      <c r="S25" s="31">
        <f t="shared" si="2"/>
        <v>-29378574</v>
      </c>
      <c r="T25" s="31">
        <f t="shared" si="2"/>
        <v>36062040</v>
      </c>
      <c r="U25" s="31">
        <f t="shared" si="2"/>
        <v>-47337049</v>
      </c>
      <c r="V25" s="31">
        <f t="shared" si="2"/>
        <v>-40653583</v>
      </c>
      <c r="W25" s="31">
        <f t="shared" si="2"/>
        <v>505700538</v>
      </c>
      <c r="X25" s="31">
        <f t="shared" si="2"/>
        <v>8810292387</v>
      </c>
      <c r="Y25" s="31">
        <f t="shared" si="2"/>
        <v>-8304591849</v>
      </c>
      <c r="Z25" s="32">
        <f>+IF(X25&lt;&gt;0,+(Y25/X25)*100,0)</f>
        <v>-94.26011628460613</v>
      </c>
      <c r="AA25" s="33">
        <f>+AA12+AA24</f>
        <v>8810292387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2477123</v>
      </c>
      <c r="D31" s="18"/>
      <c r="E31" s="19"/>
      <c r="F31" s="20"/>
      <c r="G31" s="20"/>
      <c r="H31" s="20"/>
      <c r="I31" s="20"/>
      <c r="J31" s="20"/>
      <c r="K31" s="20">
        <v>1100</v>
      </c>
      <c r="L31" s="20"/>
      <c r="M31" s="20"/>
      <c r="N31" s="20">
        <v>1100</v>
      </c>
      <c r="O31" s="20"/>
      <c r="P31" s="20"/>
      <c r="Q31" s="20"/>
      <c r="R31" s="20"/>
      <c r="S31" s="20"/>
      <c r="T31" s="20"/>
      <c r="U31" s="20"/>
      <c r="V31" s="20"/>
      <c r="W31" s="20">
        <v>1100</v>
      </c>
      <c r="X31" s="20"/>
      <c r="Y31" s="20">
        <v>1100</v>
      </c>
      <c r="Z31" s="21"/>
      <c r="AA31" s="22"/>
    </row>
    <row r="32" spans="1:27" ht="12.75">
      <c r="A32" s="23" t="s">
        <v>56</v>
      </c>
      <c r="B32" s="17"/>
      <c r="C32" s="18">
        <v>649504422</v>
      </c>
      <c r="D32" s="18"/>
      <c r="E32" s="19">
        <v>425711150</v>
      </c>
      <c r="F32" s="20">
        <v>425710767</v>
      </c>
      <c r="G32" s="20">
        <v>48372827</v>
      </c>
      <c r="H32" s="20">
        <v>-31720022</v>
      </c>
      <c r="I32" s="20">
        <v>-64390626</v>
      </c>
      <c r="J32" s="20">
        <v>-47737821</v>
      </c>
      <c r="K32" s="20">
        <v>-60889110</v>
      </c>
      <c r="L32" s="20">
        <v>7305326</v>
      </c>
      <c r="M32" s="20">
        <v>3944255</v>
      </c>
      <c r="N32" s="20">
        <v>-49639529</v>
      </c>
      <c r="O32" s="20">
        <v>-62248557</v>
      </c>
      <c r="P32" s="20">
        <v>-20866944</v>
      </c>
      <c r="Q32" s="20">
        <v>171372162</v>
      </c>
      <c r="R32" s="20">
        <v>88256661</v>
      </c>
      <c r="S32" s="20">
        <v>-40254567</v>
      </c>
      <c r="T32" s="20">
        <v>23736448</v>
      </c>
      <c r="U32" s="20">
        <v>-466428113</v>
      </c>
      <c r="V32" s="20">
        <v>-482946232</v>
      </c>
      <c r="W32" s="20">
        <v>-492066921</v>
      </c>
      <c r="X32" s="20">
        <v>425710767</v>
      </c>
      <c r="Y32" s="20">
        <v>-917777688</v>
      </c>
      <c r="Z32" s="21">
        <v>-215.59</v>
      </c>
      <c r="AA32" s="22">
        <v>425710767</v>
      </c>
    </row>
    <row r="33" spans="1:27" ht="12.75">
      <c r="A33" s="23" t="s">
        <v>57</v>
      </c>
      <c r="B33" s="17"/>
      <c r="C33" s="18">
        <v>12073827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664055372</v>
      </c>
      <c r="D34" s="29">
        <f>SUM(D29:D33)</f>
        <v>0</v>
      </c>
      <c r="E34" s="30">
        <f t="shared" si="3"/>
        <v>425711150</v>
      </c>
      <c r="F34" s="31">
        <f t="shared" si="3"/>
        <v>425710767</v>
      </c>
      <c r="G34" s="31">
        <f t="shared" si="3"/>
        <v>48372827</v>
      </c>
      <c r="H34" s="31">
        <f t="shared" si="3"/>
        <v>-31720022</v>
      </c>
      <c r="I34" s="31">
        <f t="shared" si="3"/>
        <v>-64390626</v>
      </c>
      <c r="J34" s="31">
        <f t="shared" si="3"/>
        <v>-47737821</v>
      </c>
      <c r="K34" s="31">
        <f t="shared" si="3"/>
        <v>-60888010</v>
      </c>
      <c r="L34" s="31">
        <f t="shared" si="3"/>
        <v>7305326</v>
      </c>
      <c r="M34" s="31">
        <f t="shared" si="3"/>
        <v>3944255</v>
      </c>
      <c r="N34" s="31">
        <f t="shared" si="3"/>
        <v>-49638429</v>
      </c>
      <c r="O34" s="31">
        <f t="shared" si="3"/>
        <v>-62248557</v>
      </c>
      <c r="P34" s="31">
        <f t="shared" si="3"/>
        <v>-20866944</v>
      </c>
      <c r="Q34" s="31">
        <f t="shared" si="3"/>
        <v>171372162</v>
      </c>
      <c r="R34" s="31">
        <f t="shared" si="3"/>
        <v>88256661</v>
      </c>
      <c r="S34" s="31">
        <f t="shared" si="3"/>
        <v>-40254567</v>
      </c>
      <c r="T34" s="31">
        <f t="shared" si="3"/>
        <v>23736448</v>
      </c>
      <c r="U34" s="31">
        <f t="shared" si="3"/>
        <v>-466428113</v>
      </c>
      <c r="V34" s="31">
        <f t="shared" si="3"/>
        <v>-482946232</v>
      </c>
      <c r="W34" s="31">
        <f t="shared" si="3"/>
        <v>-492065821</v>
      </c>
      <c r="X34" s="31">
        <f t="shared" si="3"/>
        <v>425710767</v>
      </c>
      <c r="Y34" s="31">
        <f t="shared" si="3"/>
        <v>-917776588</v>
      </c>
      <c r="Z34" s="32">
        <f>+IF(X34&lt;&gt;0,+(Y34/X34)*100,0)</f>
        <v>-215.58688648342311</v>
      </c>
      <c r="AA34" s="33">
        <f>SUM(AA29:AA33)</f>
        <v>425710767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1108231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1108231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665163603</v>
      </c>
      <c r="D40" s="29">
        <f>+D34+D39</f>
        <v>0</v>
      </c>
      <c r="E40" s="30">
        <f t="shared" si="5"/>
        <v>425711150</v>
      </c>
      <c r="F40" s="31">
        <f t="shared" si="5"/>
        <v>425710767</v>
      </c>
      <c r="G40" s="31">
        <f t="shared" si="5"/>
        <v>48372827</v>
      </c>
      <c r="H40" s="31">
        <f t="shared" si="5"/>
        <v>-31720022</v>
      </c>
      <c r="I40" s="31">
        <f t="shared" si="5"/>
        <v>-64390626</v>
      </c>
      <c r="J40" s="31">
        <f t="shared" si="5"/>
        <v>-47737821</v>
      </c>
      <c r="K40" s="31">
        <f t="shared" si="5"/>
        <v>-60888010</v>
      </c>
      <c r="L40" s="31">
        <f t="shared" si="5"/>
        <v>7305326</v>
      </c>
      <c r="M40" s="31">
        <f t="shared" si="5"/>
        <v>3944255</v>
      </c>
      <c r="N40" s="31">
        <f t="shared" si="5"/>
        <v>-49638429</v>
      </c>
      <c r="O40" s="31">
        <f t="shared" si="5"/>
        <v>-62248557</v>
      </c>
      <c r="P40" s="31">
        <f t="shared" si="5"/>
        <v>-20866944</v>
      </c>
      <c r="Q40" s="31">
        <f t="shared" si="5"/>
        <v>171372162</v>
      </c>
      <c r="R40" s="31">
        <f t="shared" si="5"/>
        <v>88256661</v>
      </c>
      <c r="S40" s="31">
        <f t="shared" si="5"/>
        <v>-40254567</v>
      </c>
      <c r="T40" s="31">
        <f t="shared" si="5"/>
        <v>23736448</v>
      </c>
      <c r="U40" s="31">
        <f t="shared" si="5"/>
        <v>-466428113</v>
      </c>
      <c r="V40" s="31">
        <f t="shared" si="5"/>
        <v>-482946232</v>
      </c>
      <c r="W40" s="31">
        <f t="shared" si="5"/>
        <v>-492065821</v>
      </c>
      <c r="X40" s="31">
        <f t="shared" si="5"/>
        <v>425710767</v>
      </c>
      <c r="Y40" s="31">
        <f t="shared" si="5"/>
        <v>-917776588</v>
      </c>
      <c r="Z40" s="32">
        <f>+IF(X40&lt;&gt;0,+(Y40/X40)*100,0)</f>
        <v>-215.58688648342311</v>
      </c>
      <c r="AA40" s="33">
        <f>+AA34+AA39</f>
        <v>425710767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4149228639</v>
      </c>
      <c r="D42" s="43">
        <f>+D25-D40</f>
        <v>0</v>
      </c>
      <c r="E42" s="44">
        <f t="shared" si="6"/>
        <v>1182931569</v>
      </c>
      <c r="F42" s="45">
        <f t="shared" si="6"/>
        <v>8384581620</v>
      </c>
      <c r="G42" s="45">
        <f t="shared" si="6"/>
        <v>318366907</v>
      </c>
      <c r="H42" s="45">
        <f t="shared" si="6"/>
        <v>11325524</v>
      </c>
      <c r="I42" s="45">
        <f t="shared" si="6"/>
        <v>11959077</v>
      </c>
      <c r="J42" s="45">
        <f t="shared" si="6"/>
        <v>341651508</v>
      </c>
      <c r="K42" s="45">
        <f t="shared" si="6"/>
        <v>4573049</v>
      </c>
      <c r="L42" s="45">
        <f t="shared" si="6"/>
        <v>8845665</v>
      </c>
      <c r="M42" s="45">
        <f t="shared" si="6"/>
        <v>14727697</v>
      </c>
      <c r="N42" s="45">
        <f t="shared" si="6"/>
        <v>28146411</v>
      </c>
      <c r="O42" s="45">
        <f t="shared" si="6"/>
        <v>16428894</v>
      </c>
      <c r="P42" s="45">
        <f t="shared" si="6"/>
        <v>8066042</v>
      </c>
      <c r="Q42" s="45">
        <f t="shared" si="6"/>
        <v>161180855</v>
      </c>
      <c r="R42" s="45">
        <f t="shared" si="6"/>
        <v>185675791</v>
      </c>
      <c r="S42" s="45">
        <f t="shared" si="6"/>
        <v>10875993</v>
      </c>
      <c r="T42" s="45">
        <f t="shared" si="6"/>
        <v>12325592</v>
      </c>
      <c r="U42" s="45">
        <f t="shared" si="6"/>
        <v>419091064</v>
      </c>
      <c r="V42" s="45">
        <f t="shared" si="6"/>
        <v>442292649</v>
      </c>
      <c r="W42" s="45">
        <f t="shared" si="6"/>
        <v>997766359</v>
      </c>
      <c r="X42" s="45">
        <f t="shared" si="6"/>
        <v>8384581620</v>
      </c>
      <c r="Y42" s="45">
        <f t="shared" si="6"/>
        <v>-7386815261</v>
      </c>
      <c r="Z42" s="46">
        <f>+IF(X42&lt;&gt;0,+(Y42/X42)*100,0)</f>
        <v>-88.09998632943119</v>
      </c>
      <c r="AA42" s="47">
        <f>+AA25-AA40</f>
        <v>8384581620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3744607300</v>
      </c>
      <c r="D45" s="18"/>
      <c r="E45" s="19">
        <v>579182569</v>
      </c>
      <c r="F45" s="20"/>
      <c r="G45" s="20">
        <v>-1</v>
      </c>
      <c r="H45" s="20"/>
      <c r="I45" s="20"/>
      <c r="J45" s="20">
        <v>-1</v>
      </c>
      <c r="K45" s="20"/>
      <c r="L45" s="20"/>
      <c r="M45" s="20"/>
      <c r="N45" s="20"/>
      <c r="O45" s="20"/>
      <c r="P45" s="20">
        <v>4</v>
      </c>
      <c r="Q45" s="20">
        <v>2</v>
      </c>
      <c r="R45" s="20">
        <v>6</v>
      </c>
      <c r="S45" s="20">
        <v>-1</v>
      </c>
      <c r="T45" s="20">
        <v>3</v>
      </c>
      <c r="U45" s="20">
        <v>1</v>
      </c>
      <c r="V45" s="20">
        <v>3</v>
      </c>
      <c r="W45" s="20">
        <v>8</v>
      </c>
      <c r="X45" s="20"/>
      <c r="Y45" s="20">
        <v>8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>
        <v>7300000</v>
      </c>
      <c r="F46" s="20">
        <v>7783533478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7783533478</v>
      </c>
      <c r="Y46" s="20">
        <v>-7783533478</v>
      </c>
      <c r="Z46" s="48">
        <v>-100</v>
      </c>
      <c r="AA46" s="22">
        <v>7783533478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3744607300</v>
      </c>
      <c r="D48" s="51">
        <f>SUM(D45:D47)</f>
        <v>0</v>
      </c>
      <c r="E48" s="52">
        <f t="shared" si="7"/>
        <v>586482569</v>
      </c>
      <c r="F48" s="53">
        <f t="shared" si="7"/>
        <v>7783533478</v>
      </c>
      <c r="G48" s="53">
        <f t="shared" si="7"/>
        <v>-1</v>
      </c>
      <c r="H48" s="53">
        <f t="shared" si="7"/>
        <v>0</v>
      </c>
      <c r="I48" s="53">
        <f t="shared" si="7"/>
        <v>0</v>
      </c>
      <c r="J48" s="53">
        <f t="shared" si="7"/>
        <v>-1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4</v>
      </c>
      <c r="Q48" s="53">
        <f t="shared" si="7"/>
        <v>2</v>
      </c>
      <c r="R48" s="53">
        <f t="shared" si="7"/>
        <v>6</v>
      </c>
      <c r="S48" s="53">
        <f t="shared" si="7"/>
        <v>-1</v>
      </c>
      <c r="T48" s="53">
        <f t="shared" si="7"/>
        <v>3</v>
      </c>
      <c r="U48" s="53">
        <f t="shared" si="7"/>
        <v>1</v>
      </c>
      <c r="V48" s="53">
        <f t="shared" si="7"/>
        <v>3</v>
      </c>
      <c r="W48" s="53">
        <f t="shared" si="7"/>
        <v>8</v>
      </c>
      <c r="X48" s="53">
        <f t="shared" si="7"/>
        <v>7783533478</v>
      </c>
      <c r="Y48" s="53">
        <f t="shared" si="7"/>
        <v>-7783533470</v>
      </c>
      <c r="Z48" s="54">
        <f>+IF(X48&lt;&gt;0,+(Y48/X48)*100,0)</f>
        <v>-99.99999989721891</v>
      </c>
      <c r="AA48" s="55">
        <f>SUM(AA45:AA47)</f>
        <v>7783533478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4271415</v>
      </c>
      <c r="D6" s="18"/>
      <c r="E6" s="19">
        <v>17358778</v>
      </c>
      <c r="F6" s="20">
        <v>17358778</v>
      </c>
      <c r="G6" s="20">
        <v>47931526</v>
      </c>
      <c r="H6" s="20">
        <v>-47690977</v>
      </c>
      <c r="I6" s="20">
        <v>117129036</v>
      </c>
      <c r="J6" s="20">
        <v>117369585</v>
      </c>
      <c r="K6" s="20">
        <v>7430602</v>
      </c>
      <c r="L6" s="20">
        <v>150450529</v>
      </c>
      <c r="M6" s="20">
        <v>-90993543</v>
      </c>
      <c r="N6" s="20">
        <v>66887588</v>
      </c>
      <c r="O6" s="20">
        <v>-67220819</v>
      </c>
      <c r="P6" s="20">
        <v>-27167905</v>
      </c>
      <c r="Q6" s="20">
        <v>155092273</v>
      </c>
      <c r="R6" s="20">
        <v>60703549</v>
      </c>
      <c r="S6" s="20">
        <v>-12389477</v>
      </c>
      <c r="T6" s="20">
        <v>-3353865</v>
      </c>
      <c r="U6" s="20"/>
      <c r="V6" s="20">
        <v>-15743342</v>
      </c>
      <c r="W6" s="20">
        <v>229217380</v>
      </c>
      <c r="X6" s="20">
        <v>17358778</v>
      </c>
      <c r="Y6" s="20">
        <v>211858602</v>
      </c>
      <c r="Z6" s="21">
        <v>1220.47</v>
      </c>
      <c r="AA6" s="22">
        <v>17358778</v>
      </c>
    </row>
    <row r="7" spans="1:27" ht="12.75">
      <c r="A7" s="23" t="s">
        <v>34</v>
      </c>
      <c r="B7" s="17"/>
      <c r="C7" s="18">
        <v>340818</v>
      </c>
      <c r="D7" s="18"/>
      <c r="E7" s="19">
        <v>400060</v>
      </c>
      <c r="F7" s="20">
        <v>400060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400060</v>
      </c>
      <c r="Y7" s="20">
        <v>-400060</v>
      </c>
      <c r="Z7" s="21">
        <v>-100</v>
      </c>
      <c r="AA7" s="22">
        <v>400060</v>
      </c>
    </row>
    <row r="8" spans="1:27" ht="12.75">
      <c r="A8" s="23" t="s">
        <v>35</v>
      </c>
      <c r="B8" s="17"/>
      <c r="C8" s="18">
        <v>51004633</v>
      </c>
      <c r="D8" s="18"/>
      <c r="E8" s="19">
        <v>32370280</v>
      </c>
      <c r="F8" s="20">
        <v>32370280</v>
      </c>
      <c r="G8" s="20">
        <v>6304442</v>
      </c>
      <c r="H8" s="20">
        <v>5623765</v>
      </c>
      <c r="I8" s="20">
        <v>38758227</v>
      </c>
      <c r="J8" s="20">
        <v>50686434</v>
      </c>
      <c r="K8" s="20">
        <v>18755818</v>
      </c>
      <c r="L8" s="20">
        <v>16986399</v>
      </c>
      <c r="M8" s="20">
        <v>19612918</v>
      </c>
      <c r="N8" s="20">
        <v>55355135</v>
      </c>
      <c r="O8" s="20">
        <v>631216</v>
      </c>
      <c r="P8" s="20">
        <v>-15052267</v>
      </c>
      <c r="Q8" s="20">
        <v>5636817</v>
      </c>
      <c r="R8" s="20">
        <v>-8784234</v>
      </c>
      <c r="S8" s="20">
        <v>25490147</v>
      </c>
      <c r="T8" s="20">
        <v>20317875</v>
      </c>
      <c r="U8" s="20"/>
      <c r="V8" s="20">
        <v>45808022</v>
      </c>
      <c r="W8" s="20">
        <v>143065357</v>
      </c>
      <c r="X8" s="20">
        <v>32370280</v>
      </c>
      <c r="Y8" s="20">
        <v>110695077</v>
      </c>
      <c r="Z8" s="21">
        <v>341.97</v>
      </c>
      <c r="AA8" s="22">
        <v>32370280</v>
      </c>
    </row>
    <row r="9" spans="1:27" ht="12.75">
      <c r="A9" s="23" t="s">
        <v>36</v>
      </c>
      <c r="B9" s="17"/>
      <c r="C9" s="18">
        <v>17099690</v>
      </c>
      <c r="D9" s="18"/>
      <c r="E9" s="19">
        <v>11472876</v>
      </c>
      <c r="F9" s="20">
        <v>11472876</v>
      </c>
      <c r="G9" s="20">
        <v>1226483</v>
      </c>
      <c r="H9" s="20">
        <v>12443626</v>
      </c>
      <c r="I9" s="20">
        <v>-800887</v>
      </c>
      <c r="J9" s="20">
        <v>12869222</v>
      </c>
      <c r="K9" s="20">
        <v>-1763686</v>
      </c>
      <c r="L9" s="20">
        <v>-4150006</v>
      </c>
      <c r="M9" s="20">
        <v>2760943</v>
      </c>
      <c r="N9" s="20">
        <v>-3152749</v>
      </c>
      <c r="O9" s="20">
        <v>-2068956</v>
      </c>
      <c r="P9" s="20">
        <v>1648755</v>
      </c>
      <c r="Q9" s="20">
        <v>-407980</v>
      </c>
      <c r="R9" s="20">
        <v>-828181</v>
      </c>
      <c r="S9" s="20">
        <v>21377</v>
      </c>
      <c r="T9" s="20">
        <v>-3754179</v>
      </c>
      <c r="U9" s="20"/>
      <c r="V9" s="20">
        <v>-3732802</v>
      </c>
      <c r="W9" s="20">
        <v>5155490</v>
      </c>
      <c r="X9" s="20">
        <v>11472876</v>
      </c>
      <c r="Y9" s="20">
        <v>-6317386</v>
      </c>
      <c r="Z9" s="21">
        <v>-55.06</v>
      </c>
      <c r="AA9" s="22">
        <v>11472876</v>
      </c>
    </row>
    <row r="10" spans="1:27" ht="12.75">
      <c r="A10" s="23" t="s">
        <v>37</v>
      </c>
      <c r="B10" s="17"/>
      <c r="C10" s="18">
        <v>-62165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25943</v>
      </c>
      <c r="D11" s="18"/>
      <c r="E11" s="19">
        <v>12210000</v>
      </c>
      <c r="F11" s="20">
        <v>12210000</v>
      </c>
      <c r="G11" s="20">
        <v>37167</v>
      </c>
      <c r="H11" s="20">
        <v>66721</v>
      </c>
      <c r="I11" s="20">
        <v>-326798</v>
      </c>
      <c r="J11" s="20">
        <v>-222910</v>
      </c>
      <c r="K11" s="20">
        <v>-160023</v>
      </c>
      <c r="L11" s="20">
        <v>-42597</v>
      </c>
      <c r="M11" s="20">
        <v>-12458</v>
      </c>
      <c r="N11" s="20">
        <v>-215078</v>
      </c>
      <c r="O11" s="20">
        <v>108916</v>
      </c>
      <c r="P11" s="20">
        <v>84917</v>
      </c>
      <c r="Q11" s="20">
        <v>23580</v>
      </c>
      <c r="R11" s="20">
        <v>217413</v>
      </c>
      <c r="S11" s="20"/>
      <c r="T11" s="20"/>
      <c r="U11" s="20"/>
      <c r="V11" s="20"/>
      <c r="W11" s="20">
        <v>-220575</v>
      </c>
      <c r="X11" s="20">
        <v>12210000</v>
      </c>
      <c r="Y11" s="20">
        <v>-12430575</v>
      </c>
      <c r="Z11" s="21">
        <v>-101.81</v>
      </c>
      <c r="AA11" s="22">
        <v>12210000</v>
      </c>
    </row>
    <row r="12" spans="1:27" ht="12.75">
      <c r="A12" s="27" t="s">
        <v>39</v>
      </c>
      <c r="B12" s="28"/>
      <c r="C12" s="29">
        <f aca="true" t="shared" si="0" ref="C12:Y12">SUM(C6:C11)</f>
        <v>72680334</v>
      </c>
      <c r="D12" s="29">
        <f>SUM(D6:D11)</f>
        <v>0</v>
      </c>
      <c r="E12" s="30">
        <f t="shared" si="0"/>
        <v>73811994</v>
      </c>
      <c r="F12" s="31">
        <f t="shared" si="0"/>
        <v>73811994</v>
      </c>
      <c r="G12" s="31">
        <f t="shared" si="0"/>
        <v>55499618</v>
      </c>
      <c r="H12" s="31">
        <f t="shared" si="0"/>
        <v>-29556865</v>
      </c>
      <c r="I12" s="31">
        <f t="shared" si="0"/>
        <v>154759578</v>
      </c>
      <c r="J12" s="31">
        <f t="shared" si="0"/>
        <v>180702331</v>
      </c>
      <c r="K12" s="31">
        <f t="shared" si="0"/>
        <v>24262711</v>
      </c>
      <c r="L12" s="31">
        <f t="shared" si="0"/>
        <v>163244325</v>
      </c>
      <c r="M12" s="31">
        <f t="shared" si="0"/>
        <v>-68632140</v>
      </c>
      <c r="N12" s="31">
        <f t="shared" si="0"/>
        <v>118874896</v>
      </c>
      <c r="O12" s="31">
        <f t="shared" si="0"/>
        <v>-68549643</v>
      </c>
      <c r="P12" s="31">
        <f t="shared" si="0"/>
        <v>-40486500</v>
      </c>
      <c r="Q12" s="31">
        <f t="shared" si="0"/>
        <v>160344690</v>
      </c>
      <c r="R12" s="31">
        <f t="shared" si="0"/>
        <v>51308547</v>
      </c>
      <c r="S12" s="31">
        <f t="shared" si="0"/>
        <v>13122047</v>
      </c>
      <c r="T12" s="31">
        <f t="shared" si="0"/>
        <v>13209831</v>
      </c>
      <c r="U12" s="31">
        <f t="shared" si="0"/>
        <v>0</v>
      </c>
      <c r="V12" s="31">
        <f t="shared" si="0"/>
        <v>26331878</v>
      </c>
      <c r="W12" s="31">
        <f t="shared" si="0"/>
        <v>377217652</v>
      </c>
      <c r="X12" s="31">
        <f t="shared" si="0"/>
        <v>73811994</v>
      </c>
      <c r="Y12" s="31">
        <f t="shared" si="0"/>
        <v>303405658</v>
      </c>
      <c r="Z12" s="32">
        <f>+IF(X12&lt;&gt;0,+(Y12/X12)*100,0)</f>
        <v>411.0519734773728</v>
      </c>
      <c r="AA12" s="33">
        <f>SUM(AA6:AA11)</f>
        <v>73811994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-34576786</v>
      </c>
      <c r="D17" s="18"/>
      <c r="E17" s="19">
        <v>69903786</v>
      </c>
      <c r="F17" s="20">
        <v>69903786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69903786</v>
      </c>
      <c r="Y17" s="20">
        <v>-69903786</v>
      </c>
      <c r="Z17" s="21">
        <v>-100</v>
      </c>
      <c r="AA17" s="22">
        <v>69903786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191832627</v>
      </c>
      <c r="D19" s="18"/>
      <c r="E19" s="19">
        <v>1292925592</v>
      </c>
      <c r="F19" s="20">
        <v>1290662192</v>
      </c>
      <c r="G19" s="20">
        <v>676253</v>
      </c>
      <c r="H19" s="20">
        <v>20335446</v>
      </c>
      <c r="I19" s="20">
        <v>10966492</v>
      </c>
      <c r="J19" s="20">
        <v>31978191</v>
      </c>
      <c r="K19" s="20">
        <v>5722475</v>
      </c>
      <c r="L19" s="20">
        <v>9214405</v>
      </c>
      <c r="M19" s="20">
        <v>7530002</v>
      </c>
      <c r="N19" s="20">
        <v>22466882</v>
      </c>
      <c r="O19" s="20">
        <v>22963014</v>
      </c>
      <c r="P19" s="20">
        <v>1456369</v>
      </c>
      <c r="Q19" s="20">
        <v>2239552</v>
      </c>
      <c r="R19" s="20">
        <v>26658935</v>
      </c>
      <c r="S19" s="20"/>
      <c r="T19" s="20">
        <v>9220730</v>
      </c>
      <c r="U19" s="20"/>
      <c r="V19" s="20">
        <v>9220730</v>
      </c>
      <c r="W19" s="20">
        <v>90324738</v>
      </c>
      <c r="X19" s="20">
        <v>1290662192</v>
      </c>
      <c r="Y19" s="20">
        <v>-1200337454</v>
      </c>
      <c r="Z19" s="21">
        <v>-93</v>
      </c>
      <c r="AA19" s="22">
        <v>1290662192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246492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157502333</v>
      </c>
      <c r="D24" s="29">
        <f>SUM(D15:D23)</f>
        <v>0</v>
      </c>
      <c r="E24" s="36">
        <f t="shared" si="1"/>
        <v>1362829378</v>
      </c>
      <c r="F24" s="37">
        <f t="shared" si="1"/>
        <v>1360565978</v>
      </c>
      <c r="G24" s="37">
        <f t="shared" si="1"/>
        <v>676253</v>
      </c>
      <c r="H24" s="37">
        <f t="shared" si="1"/>
        <v>20335446</v>
      </c>
      <c r="I24" s="37">
        <f t="shared" si="1"/>
        <v>10966492</v>
      </c>
      <c r="J24" s="37">
        <f t="shared" si="1"/>
        <v>31978191</v>
      </c>
      <c r="K24" s="37">
        <f t="shared" si="1"/>
        <v>5722475</v>
      </c>
      <c r="L24" s="37">
        <f t="shared" si="1"/>
        <v>9214405</v>
      </c>
      <c r="M24" s="37">
        <f t="shared" si="1"/>
        <v>7530002</v>
      </c>
      <c r="N24" s="37">
        <f t="shared" si="1"/>
        <v>22466882</v>
      </c>
      <c r="O24" s="37">
        <f t="shared" si="1"/>
        <v>22963014</v>
      </c>
      <c r="P24" s="37">
        <f t="shared" si="1"/>
        <v>1456369</v>
      </c>
      <c r="Q24" s="37">
        <f t="shared" si="1"/>
        <v>2239552</v>
      </c>
      <c r="R24" s="37">
        <f t="shared" si="1"/>
        <v>26658935</v>
      </c>
      <c r="S24" s="37">
        <f t="shared" si="1"/>
        <v>0</v>
      </c>
      <c r="T24" s="37">
        <f t="shared" si="1"/>
        <v>9220730</v>
      </c>
      <c r="U24" s="37">
        <f t="shared" si="1"/>
        <v>0</v>
      </c>
      <c r="V24" s="37">
        <f t="shared" si="1"/>
        <v>9220730</v>
      </c>
      <c r="W24" s="37">
        <f t="shared" si="1"/>
        <v>90324738</v>
      </c>
      <c r="X24" s="37">
        <f t="shared" si="1"/>
        <v>1360565978</v>
      </c>
      <c r="Y24" s="37">
        <f t="shared" si="1"/>
        <v>-1270241240</v>
      </c>
      <c r="Z24" s="38">
        <f>+IF(X24&lt;&gt;0,+(Y24/X24)*100,0)</f>
        <v>-93.36123793623186</v>
      </c>
      <c r="AA24" s="39">
        <f>SUM(AA15:AA23)</f>
        <v>1360565978</v>
      </c>
    </row>
    <row r="25" spans="1:27" ht="12.75">
      <c r="A25" s="27" t="s">
        <v>50</v>
      </c>
      <c r="B25" s="28"/>
      <c r="C25" s="29">
        <f aca="true" t="shared" si="2" ref="C25:Y25">+C12+C24</f>
        <v>230182667</v>
      </c>
      <c r="D25" s="29">
        <f>+D12+D24</f>
        <v>0</v>
      </c>
      <c r="E25" s="30">
        <f t="shared" si="2"/>
        <v>1436641372</v>
      </c>
      <c r="F25" s="31">
        <f t="shared" si="2"/>
        <v>1434377972</v>
      </c>
      <c r="G25" s="31">
        <f t="shared" si="2"/>
        <v>56175871</v>
      </c>
      <c r="H25" s="31">
        <f t="shared" si="2"/>
        <v>-9221419</v>
      </c>
      <c r="I25" s="31">
        <f t="shared" si="2"/>
        <v>165726070</v>
      </c>
      <c r="J25" s="31">
        <f t="shared" si="2"/>
        <v>212680522</v>
      </c>
      <c r="K25" s="31">
        <f t="shared" si="2"/>
        <v>29985186</v>
      </c>
      <c r="L25" s="31">
        <f t="shared" si="2"/>
        <v>172458730</v>
      </c>
      <c r="M25" s="31">
        <f t="shared" si="2"/>
        <v>-61102138</v>
      </c>
      <c r="N25" s="31">
        <f t="shared" si="2"/>
        <v>141341778</v>
      </c>
      <c r="O25" s="31">
        <f t="shared" si="2"/>
        <v>-45586629</v>
      </c>
      <c r="P25" s="31">
        <f t="shared" si="2"/>
        <v>-39030131</v>
      </c>
      <c r="Q25" s="31">
        <f t="shared" si="2"/>
        <v>162584242</v>
      </c>
      <c r="R25" s="31">
        <f t="shared" si="2"/>
        <v>77967482</v>
      </c>
      <c r="S25" s="31">
        <f t="shared" si="2"/>
        <v>13122047</v>
      </c>
      <c r="T25" s="31">
        <f t="shared" si="2"/>
        <v>22430561</v>
      </c>
      <c r="U25" s="31">
        <f t="shared" si="2"/>
        <v>0</v>
      </c>
      <c r="V25" s="31">
        <f t="shared" si="2"/>
        <v>35552608</v>
      </c>
      <c r="W25" s="31">
        <f t="shared" si="2"/>
        <v>467542390</v>
      </c>
      <c r="X25" s="31">
        <f t="shared" si="2"/>
        <v>1434377972</v>
      </c>
      <c r="Y25" s="31">
        <f t="shared" si="2"/>
        <v>-966835582</v>
      </c>
      <c r="Z25" s="32">
        <f>+IF(X25&lt;&gt;0,+(Y25/X25)*100,0)</f>
        <v>-67.40451965055692</v>
      </c>
      <c r="AA25" s="33">
        <f>+AA12+AA24</f>
        <v>1434377972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8655</v>
      </c>
      <c r="D31" s="18"/>
      <c r="E31" s="19">
        <v>46479</v>
      </c>
      <c r="F31" s="20">
        <v>46479</v>
      </c>
      <c r="G31" s="20">
        <v>1669</v>
      </c>
      <c r="H31" s="20"/>
      <c r="I31" s="20"/>
      <c r="J31" s="20">
        <v>1669</v>
      </c>
      <c r="K31" s="20">
        <v>881</v>
      </c>
      <c r="L31" s="20">
        <v>1321</v>
      </c>
      <c r="M31" s="20"/>
      <c r="N31" s="20">
        <v>2202</v>
      </c>
      <c r="O31" s="20">
        <v>441</v>
      </c>
      <c r="P31" s="20">
        <v>1322</v>
      </c>
      <c r="Q31" s="20">
        <v>1322</v>
      </c>
      <c r="R31" s="20">
        <v>3085</v>
      </c>
      <c r="S31" s="20"/>
      <c r="T31" s="20"/>
      <c r="U31" s="20"/>
      <c r="V31" s="20"/>
      <c r="W31" s="20">
        <v>6956</v>
      </c>
      <c r="X31" s="20">
        <v>46479</v>
      </c>
      <c r="Y31" s="20">
        <v>-39523</v>
      </c>
      <c r="Z31" s="21">
        <v>-85.03</v>
      </c>
      <c r="AA31" s="22">
        <v>46479</v>
      </c>
    </row>
    <row r="32" spans="1:27" ht="12.75">
      <c r="A32" s="23" t="s">
        <v>56</v>
      </c>
      <c r="B32" s="17"/>
      <c r="C32" s="18">
        <v>34050316</v>
      </c>
      <c r="D32" s="18"/>
      <c r="E32" s="19">
        <v>195376000</v>
      </c>
      <c r="F32" s="20">
        <v>195375836</v>
      </c>
      <c r="G32" s="20">
        <v>97693454</v>
      </c>
      <c r="H32" s="20">
        <v>22194891</v>
      </c>
      <c r="I32" s="20">
        <v>13924895</v>
      </c>
      <c r="J32" s="20">
        <v>133813240</v>
      </c>
      <c r="K32" s="20">
        <v>37812567</v>
      </c>
      <c r="L32" s="20">
        <v>71406141</v>
      </c>
      <c r="M32" s="20">
        <v>4335109</v>
      </c>
      <c r="N32" s="20">
        <v>113553817</v>
      </c>
      <c r="O32" s="20">
        <v>-20666669</v>
      </c>
      <c r="P32" s="20">
        <v>685288</v>
      </c>
      <c r="Q32" s="20">
        <v>107370605</v>
      </c>
      <c r="R32" s="20">
        <v>87389224</v>
      </c>
      <c r="S32" s="20">
        <v>1541398</v>
      </c>
      <c r="T32" s="20">
        <v>10424762</v>
      </c>
      <c r="U32" s="20"/>
      <c r="V32" s="20">
        <v>11966160</v>
      </c>
      <c r="W32" s="20">
        <v>346722441</v>
      </c>
      <c r="X32" s="20">
        <v>195375836</v>
      </c>
      <c r="Y32" s="20">
        <v>151346605</v>
      </c>
      <c r="Z32" s="21">
        <v>77.46</v>
      </c>
      <c r="AA32" s="22">
        <v>195375836</v>
      </c>
    </row>
    <row r="33" spans="1:27" ht="12.75">
      <c r="A33" s="23" t="s">
        <v>57</v>
      </c>
      <c r="B33" s="17"/>
      <c r="C33" s="18">
        <v>12213782</v>
      </c>
      <c r="D33" s="18"/>
      <c r="E33" s="19">
        <v>25763441</v>
      </c>
      <c r="F33" s="20">
        <v>25763441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25763441</v>
      </c>
      <c r="Y33" s="20">
        <v>-25763441</v>
      </c>
      <c r="Z33" s="21">
        <v>-100</v>
      </c>
      <c r="AA33" s="22">
        <v>25763441</v>
      </c>
    </row>
    <row r="34" spans="1:27" ht="12.75">
      <c r="A34" s="27" t="s">
        <v>58</v>
      </c>
      <c r="B34" s="28"/>
      <c r="C34" s="29">
        <f aca="true" t="shared" si="3" ref="C34:Y34">SUM(C29:C33)</f>
        <v>46272753</v>
      </c>
      <c r="D34" s="29">
        <f>SUM(D29:D33)</f>
        <v>0</v>
      </c>
      <c r="E34" s="30">
        <f t="shared" si="3"/>
        <v>221185920</v>
      </c>
      <c r="F34" s="31">
        <f t="shared" si="3"/>
        <v>221185756</v>
      </c>
      <c r="G34" s="31">
        <f t="shared" si="3"/>
        <v>97695123</v>
      </c>
      <c r="H34" s="31">
        <f t="shared" si="3"/>
        <v>22194891</v>
      </c>
      <c r="I34" s="31">
        <f t="shared" si="3"/>
        <v>13924895</v>
      </c>
      <c r="J34" s="31">
        <f t="shared" si="3"/>
        <v>133814909</v>
      </c>
      <c r="K34" s="31">
        <f t="shared" si="3"/>
        <v>37813448</v>
      </c>
      <c r="L34" s="31">
        <f t="shared" si="3"/>
        <v>71407462</v>
      </c>
      <c r="M34" s="31">
        <f t="shared" si="3"/>
        <v>4335109</v>
      </c>
      <c r="N34" s="31">
        <f t="shared" si="3"/>
        <v>113556019</v>
      </c>
      <c r="O34" s="31">
        <f t="shared" si="3"/>
        <v>-20666228</v>
      </c>
      <c r="P34" s="31">
        <f t="shared" si="3"/>
        <v>686610</v>
      </c>
      <c r="Q34" s="31">
        <f t="shared" si="3"/>
        <v>107371927</v>
      </c>
      <c r="R34" s="31">
        <f t="shared" si="3"/>
        <v>87392309</v>
      </c>
      <c r="S34" s="31">
        <f t="shared" si="3"/>
        <v>1541398</v>
      </c>
      <c r="T34" s="31">
        <f t="shared" si="3"/>
        <v>10424762</v>
      </c>
      <c r="U34" s="31">
        <f t="shared" si="3"/>
        <v>0</v>
      </c>
      <c r="V34" s="31">
        <f t="shared" si="3"/>
        <v>11966160</v>
      </c>
      <c r="W34" s="31">
        <f t="shared" si="3"/>
        <v>346729397</v>
      </c>
      <c r="X34" s="31">
        <f t="shared" si="3"/>
        <v>221185756</v>
      </c>
      <c r="Y34" s="31">
        <f t="shared" si="3"/>
        <v>125543641</v>
      </c>
      <c r="Z34" s="32">
        <f>+IF(X34&lt;&gt;0,+(Y34/X34)*100,0)</f>
        <v>56.759369712758534</v>
      </c>
      <c r="AA34" s="33">
        <f>SUM(AA29:AA33)</f>
        <v>221185756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6937491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6937491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53210244</v>
      </c>
      <c r="D40" s="29">
        <f>+D34+D39</f>
        <v>0</v>
      </c>
      <c r="E40" s="30">
        <f t="shared" si="5"/>
        <v>221185920</v>
      </c>
      <c r="F40" s="31">
        <f t="shared" si="5"/>
        <v>221185756</v>
      </c>
      <c r="G40" s="31">
        <f t="shared" si="5"/>
        <v>97695123</v>
      </c>
      <c r="H40" s="31">
        <f t="shared" si="5"/>
        <v>22194891</v>
      </c>
      <c r="I40" s="31">
        <f t="shared" si="5"/>
        <v>13924895</v>
      </c>
      <c r="J40" s="31">
        <f t="shared" si="5"/>
        <v>133814909</v>
      </c>
      <c r="K40" s="31">
        <f t="shared" si="5"/>
        <v>37813448</v>
      </c>
      <c r="L40" s="31">
        <f t="shared" si="5"/>
        <v>71407462</v>
      </c>
      <c r="M40" s="31">
        <f t="shared" si="5"/>
        <v>4335109</v>
      </c>
      <c r="N40" s="31">
        <f t="shared" si="5"/>
        <v>113556019</v>
      </c>
      <c r="O40" s="31">
        <f t="shared" si="5"/>
        <v>-20666228</v>
      </c>
      <c r="P40" s="31">
        <f t="shared" si="5"/>
        <v>686610</v>
      </c>
      <c r="Q40" s="31">
        <f t="shared" si="5"/>
        <v>107371927</v>
      </c>
      <c r="R40" s="31">
        <f t="shared" si="5"/>
        <v>87392309</v>
      </c>
      <c r="S40" s="31">
        <f t="shared" si="5"/>
        <v>1541398</v>
      </c>
      <c r="T40" s="31">
        <f t="shared" si="5"/>
        <v>10424762</v>
      </c>
      <c r="U40" s="31">
        <f t="shared" si="5"/>
        <v>0</v>
      </c>
      <c r="V40" s="31">
        <f t="shared" si="5"/>
        <v>11966160</v>
      </c>
      <c r="W40" s="31">
        <f t="shared" si="5"/>
        <v>346729397</v>
      </c>
      <c r="X40" s="31">
        <f t="shared" si="5"/>
        <v>221185756</v>
      </c>
      <c r="Y40" s="31">
        <f t="shared" si="5"/>
        <v>125543641</v>
      </c>
      <c r="Z40" s="32">
        <f>+IF(X40&lt;&gt;0,+(Y40/X40)*100,0)</f>
        <v>56.759369712758534</v>
      </c>
      <c r="AA40" s="33">
        <f>+AA34+AA39</f>
        <v>221185756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176972423</v>
      </c>
      <c r="D42" s="43">
        <f>+D25-D40</f>
        <v>0</v>
      </c>
      <c r="E42" s="44">
        <f t="shared" si="6"/>
        <v>1215455452</v>
      </c>
      <c r="F42" s="45">
        <f t="shared" si="6"/>
        <v>1213192216</v>
      </c>
      <c r="G42" s="45">
        <f t="shared" si="6"/>
        <v>-41519252</v>
      </c>
      <c r="H42" s="45">
        <f t="shared" si="6"/>
        <v>-31416310</v>
      </c>
      <c r="I42" s="45">
        <f t="shared" si="6"/>
        <v>151801175</v>
      </c>
      <c r="J42" s="45">
        <f t="shared" si="6"/>
        <v>78865613</v>
      </c>
      <c r="K42" s="45">
        <f t="shared" si="6"/>
        <v>-7828262</v>
      </c>
      <c r="L42" s="45">
        <f t="shared" si="6"/>
        <v>101051268</v>
      </c>
      <c r="M42" s="45">
        <f t="shared" si="6"/>
        <v>-65437247</v>
      </c>
      <c r="N42" s="45">
        <f t="shared" si="6"/>
        <v>27785759</v>
      </c>
      <c r="O42" s="45">
        <f t="shared" si="6"/>
        <v>-24920401</v>
      </c>
      <c r="P42" s="45">
        <f t="shared" si="6"/>
        <v>-39716741</v>
      </c>
      <c r="Q42" s="45">
        <f t="shared" si="6"/>
        <v>55212315</v>
      </c>
      <c r="R42" s="45">
        <f t="shared" si="6"/>
        <v>-9424827</v>
      </c>
      <c r="S42" s="45">
        <f t="shared" si="6"/>
        <v>11580649</v>
      </c>
      <c r="T42" s="45">
        <f t="shared" si="6"/>
        <v>12005799</v>
      </c>
      <c r="U42" s="45">
        <f t="shared" si="6"/>
        <v>0</v>
      </c>
      <c r="V42" s="45">
        <f t="shared" si="6"/>
        <v>23586448</v>
      </c>
      <c r="W42" s="45">
        <f t="shared" si="6"/>
        <v>120812993</v>
      </c>
      <c r="X42" s="45">
        <f t="shared" si="6"/>
        <v>1213192216</v>
      </c>
      <c r="Y42" s="45">
        <f t="shared" si="6"/>
        <v>-1092379223</v>
      </c>
      <c r="Z42" s="46">
        <f>+IF(X42&lt;&gt;0,+(Y42/X42)*100,0)</f>
        <v>-90.04172699044089</v>
      </c>
      <c r="AA42" s="47">
        <f>+AA25-AA40</f>
        <v>1213192216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751768865</v>
      </c>
      <c r="F45" s="20">
        <v>751768865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751768865</v>
      </c>
      <c r="Y45" s="20">
        <v>-751768865</v>
      </c>
      <c r="Z45" s="48">
        <v>-100</v>
      </c>
      <c r="AA45" s="22">
        <v>751768865</v>
      </c>
    </row>
    <row r="46" spans="1:27" ht="12.75">
      <c r="A46" s="23" t="s">
        <v>67</v>
      </c>
      <c r="B46" s="17"/>
      <c r="C46" s="18"/>
      <c r="D46" s="18"/>
      <c r="E46" s="19">
        <v>84700463</v>
      </c>
      <c r="F46" s="20">
        <v>129931839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129931839</v>
      </c>
      <c r="Y46" s="20">
        <v>-129931839</v>
      </c>
      <c r="Z46" s="48">
        <v>-100</v>
      </c>
      <c r="AA46" s="22">
        <v>129931839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836469328</v>
      </c>
      <c r="F48" s="53">
        <f t="shared" si="7"/>
        <v>881700704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881700704</v>
      </c>
      <c r="Y48" s="53">
        <f t="shared" si="7"/>
        <v>-881700704</v>
      </c>
      <c r="Z48" s="54">
        <f>+IF(X48&lt;&gt;0,+(Y48/X48)*100,0)</f>
        <v>-100</v>
      </c>
      <c r="AA48" s="55">
        <f>SUM(AA45:AA47)</f>
        <v>881700704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104821927</v>
      </c>
      <c r="D6" s="18"/>
      <c r="E6" s="19">
        <v>86697697</v>
      </c>
      <c r="F6" s="20">
        <v>148202032</v>
      </c>
      <c r="G6" s="20">
        <v>60639076</v>
      </c>
      <c r="H6" s="20">
        <v>-38276497</v>
      </c>
      <c r="I6" s="20">
        <v>14095934</v>
      </c>
      <c r="J6" s="20">
        <v>36458513</v>
      </c>
      <c r="K6" s="20">
        <v>-29589251</v>
      </c>
      <c r="L6" s="20">
        <v>8553995</v>
      </c>
      <c r="M6" s="20">
        <v>405240</v>
      </c>
      <c r="N6" s="20">
        <v>-20630016</v>
      </c>
      <c r="O6" s="20">
        <v>61390888</v>
      </c>
      <c r="P6" s="20">
        <v>-32361854</v>
      </c>
      <c r="Q6" s="20">
        <v>56803030</v>
      </c>
      <c r="R6" s="20">
        <v>85832064</v>
      </c>
      <c r="S6" s="20">
        <v>-33497240</v>
      </c>
      <c r="T6" s="20">
        <v>22752088</v>
      </c>
      <c r="U6" s="20">
        <v>-38021151</v>
      </c>
      <c r="V6" s="20">
        <v>-48766303</v>
      </c>
      <c r="W6" s="20">
        <v>52894258</v>
      </c>
      <c r="X6" s="20">
        <v>148202032</v>
      </c>
      <c r="Y6" s="20">
        <v>-95307774</v>
      </c>
      <c r="Z6" s="21">
        <v>-64.31</v>
      </c>
      <c r="AA6" s="22">
        <v>148202032</v>
      </c>
    </row>
    <row r="7" spans="1:27" ht="12.75">
      <c r="A7" s="23" t="s">
        <v>34</v>
      </c>
      <c r="B7" s="17"/>
      <c r="C7" s="18">
        <v>21228790</v>
      </c>
      <c r="D7" s="18"/>
      <c r="E7" s="19"/>
      <c r="F7" s="20"/>
      <c r="G7" s="20">
        <v>164919444</v>
      </c>
      <c r="H7" s="20">
        <v>-54115953</v>
      </c>
      <c r="I7" s="20">
        <v>-44499210</v>
      </c>
      <c r="J7" s="20">
        <v>66304281</v>
      </c>
      <c r="K7" s="20">
        <v>-32332230</v>
      </c>
      <c r="L7" s="20">
        <v>-7300000</v>
      </c>
      <c r="M7" s="20">
        <v>52000000</v>
      </c>
      <c r="N7" s="20">
        <v>12367770</v>
      </c>
      <c r="O7" s="20">
        <v>-43000000</v>
      </c>
      <c r="P7" s="20">
        <v>-8000000</v>
      </c>
      <c r="Q7" s="20"/>
      <c r="R7" s="20">
        <v>-51000000</v>
      </c>
      <c r="S7" s="20"/>
      <c r="T7" s="20"/>
      <c r="U7" s="20">
        <v>-3000000</v>
      </c>
      <c r="V7" s="20">
        <v>-3000000</v>
      </c>
      <c r="W7" s="20">
        <v>24672051</v>
      </c>
      <c r="X7" s="20"/>
      <c r="Y7" s="20">
        <v>24672051</v>
      </c>
      <c r="Z7" s="21"/>
      <c r="AA7" s="22"/>
    </row>
    <row r="8" spans="1:27" ht="12.75">
      <c r="A8" s="23" t="s">
        <v>35</v>
      </c>
      <c r="B8" s="17"/>
      <c r="C8" s="18">
        <v>298935777</v>
      </c>
      <c r="D8" s="18"/>
      <c r="E8" s="19">
        <v>421464814</v>
      </c>
      <c r="F8" s="20">
        <v>514964814</v>
      </c>
      <c r="G8" s="20">
        <v>291588274</v>
      </c>
      <c r="H8" s="20">
        <v>66983322</v>
      </c>
      <c r="I8" s="20">
        <v>-22662085</v>
      </c>
      <c r="J8" s="20">
        <v>335909511</v>
      </c>
      <c r="K8" s="20">
        <v>-18177595</v>
      </c>
      <c r="L8" s="20">
        <v>11832234</v>
      </c>
      <c r="M8" s="20">
        <v>23555444</v>
      </c>
      <c r="N8" s="20">
        <v>17210083</v>
      </c>
      <c r="O8" s="20">
        <v>-25677035</v>
      </c>
      <c r="P8" s="20">
        <v>-16297685</v>
      </c>
      <c r="Q8" s="20">
        <v>-12806812</v>
      </c>
      <c r="R8" s="20">
        <v>-54781532</v>
      </c>
      <c r="S8" s="20">
        <v>50417543</v>
      </c>
      <c r="T8" s="20">
        <v>-10387537</v>
      </c>
      <c r="U8" s="20">
        <v>-146280496</v>
      </c>
      <c r="V8" s="20">
        <v>-106250490</v>
      </c>
      <c r="W8" s="20">
        <v>192087572</v>
      </c>
      <c r="X8" s="20">
        <v>514964814</v>
      </c>
      <c r="Y8" s="20">
        <v>-322877242</v>
      </c>
      <c r="Z8" s="21">
        <v>-62.7</v>
      </c>
      <c r="AA8" s="22">
        <v>514964814</v>
      </c>
    </row>
    <row r="9" spans="1:27" ht="12.75">
      <c r="A9" s="23" t="s">
        <v>36</v>
      </c>
      <c r="B9" s="17"/>
      <c r="C9" s="18">
        <v>118692581</v>
      </c>
      <c r="D9" s="18"/>
      <c r="E9" s="19">
        <v>174883404</v>
      </c>
      <c r="F9" s="20">
        <v>174883404</v>
      </c>
      <c r="G9" s="20">
        <v>281527379</v>
      </c>
      <c r="H9" s="20">
        <v>-168137892</v>
      </c>
      <c r="I9" s="20">
        <v>-6324163</v>
      </c>
      <c r="J9" s="20">
        <v>107065324</v>
      </c>
      <c r="K9" s="20">
        <v>28996733</v>
      </c>
      <c r="L9" s="20">
        <v>9447038</v>
      </c>
      <c r="M9" s="20">
        <v>25471396</v>
      </c>
      <c r="N9" s="20">
        <v>63915167</v>
      </c>
      <c r="O9" s="20">
        <v>1084377</v>
      </c>
      <c r="P9" s="20">
        <v>9149670</v>
      </c>
      <c r="Q9" s="20">
        <v>20187614</v>
      </c>
      <c r="R9" s="20">
        <v>30421661</v>
      </c>
      <c r="S9" s="20">
        <v>1628562</v>
      </c>
      <c r="T9" s="20">
        <v>19642213</v>
      </c>
      <c r="U9" s="20">
        <v>74451739</v>
      </c>
      <c r="V9" s="20">
        <v>95722514</v>
      </c>
      <c r="W9" s="20">
        <v>297124666</v>
      </c>
      <c r="X9" s="20">
        <v>174883404</v>
      </c>
      <c r="Y9" s="20">
        <v>122241262</v>
      </c>
      <c r="Z9" s="21">
        <v>69.9</v>
      </c>
      <c r="AA9" s="22">
        <v>174883404</v>
      </c>
    </row>
    <row r="10" spans="1:27" ht="12.75">
      <c r="A10" s="23" t="s">
        <v>37</v>
      </c>
      <c r="B10" s="17"/>
      <c r="C10" s="18">
        <v>676078</v>
      </c>
      <c r="D10" s="18"/>
      <c r="E10" s="19">
        <v>4518824</v>
      </c>
      <c r="F10" s="20">
        <v>4518824</v>
      </c>
      <c r="G10" s="24">
        <v>-129552</v>
      </c>
      <c r="H10" s="24">
        <v>802427</v>
      </c>
      <c r="I10" s="24">
        <v>8556</v>
      </c>
      <c r="J10" s="20">
        <v>681431</v>
      </c>
      <c r="K10" s="24">
        <v>-1989</v>
      </c>
      <c r="L10" s="24">
        <v>-1639</v>
      </c>
      <c r="M10" s="20">
        <v>-1356</v>
      </c>
      <c r="N10" s="24">
        <v>-4984</v>
      </c>
      <c r="O10" s="24">
        <v>-959</v>
      </c>
      <c r="P10" s="24"/>
      <c r="Q10" s="20">
        <v>-1938</v>
      </c>
      <c r="R10" s="24">
        <v>-2897</v>
      </c>
      <c r="S10" s="24">
        <v>-979</v>
      </c>
      <c r="T10" s="20">
        <v>-985</v>
      </c>
      <c r="U10" s="24">
        <v>-992</v>
      </c>
      <c r="V10" s="24">
        <v>-2956</v>
      </c>
      <c r="W10" s="24">
        <v>670594</v>
      </c>
      <c r="X10" s="20">
        <v>4518824</v>
      </c>
      <c r="Y10" s="24">
        <v>-3848230</v>
      </c>
      <c r="Z10" s="25">
        <v>-85.16</v>
      </c>
      <c r="AA10" s="26">
        <v>4518824</v>
      </c>
    </row>
    <row r="11" spans="1:27" ht="12.75">
      <c r="A11" s="23" t="s">
        <v>38</v>
      </c>
      <c r="B11" s="17"/>
      <c r="C11" s="18">
        <v>27144666</v>
      </c>
      <c r="D11" s="18"/>
      <c r="E11" s="19">
        <v>19452852</v>
      </c>
      <c r="F11" s="20">
        <v>19452852</v>
      </c>
      <c r="G11" s="20">
        <v>21224435</v>
      </c>
      <c r="H11" s="20">
        <v>5134854</v>
      </c>
      <c r="I11" s="20">
        <v>227486</v>
      </c>
      <c r="J11" s="20">
        <v>26586775</v>
      </c>
      <c r="K11" s="20">
        <v>-283835</v>
      </c>
      <c r="L11" s="20">
        <v>-232924</v>
      </c>
      <c r="M11" s="20">
        <v>1595225</v>
      </c>
      <c r="N11" s="20">
        <v>1078466</v>
      </c>
      <c r="O11" s="20">
        <v>549800</v>
      </c>
      <c r="P11" s="20">
        <v>-545991</v>
      </c>
      <c r="Q11" s="20">
        <v>544422</v>
      </c>
      <c r="R11" s="20">
        <v>548231</v>
      </c>
      <c r="S11" s="20">
        <v>1962368</v>
      </c>
      <c r="T11" s="20">
        <v>3020873</v>
      </c>
      <c r="U11" s="20">
        <v>2638659</v>
      </c>
      <c r="V11" s="20">
        <v>7621900</v>
      </c>
      <c r="W11" s="20">
        <v>35835372</v>
      </c>
      <c r="X11" s="20">
        <v>19452852</v>
      </c>
      <c r="Y11" s="20">
        <v>16382520</v>
      </c>
      <c r="Z11" s="21">
        <v>84.22</v>
      </c>
      <c r="AA11" s="22">
        <v>19452852</v>
      </c>
    </row>
    <row r="12" spans="1:27" ht="12.75">
      <c r="A12" s="27" t="s">
        <v>39</v>
      </c>
      <c r="B12" s="28"/>
      <c r="C12" s="29">
        <f aca="true" t="shared" si="0" ref="C12:Y12">SUM(C6:C11)</f>
        <v>571499819</v>
      </c>
      <c r="D12" s="29">
        <f>SUM(D6:D11)</f>
        <v>0</v>
      </c>
      <c r="E12" s="30">
        <f t="shared" si="0"/>
        <v>707017591</v>
      </c>
      <c r="F12" s="31">
        <f t="shared" si="0"/>
        <v>862021926</v>
      </c>
      <c r="G12" s="31">
        <f t="shared" si="0"/>
        <v>819769056</v>
      </c>
      <c r="H12" s="31">
        <f t="shared" si="0"/>
        <v>-187609739</v>
      </c>
      <c r="I12" s="31">
        <f t="shared" si="0"/>
        <v>-59153482</v>
      </c>
      <c r="J12" s="31">
        <f t="shared" si="0"/>
        <v>573005835</v>
      </c>
      <c r="K12" s="31">
        <f t="shared" si="0"/>
        <v>-51388167</v>
      </c>
      <c r="L12" s="31">
        <f t="shared" si="0"/>
        <v>22298704</v>
      </c>
      <c r="M12" s="31">
        <f t="shared" si="0"/>
        <v>103025949</v>
      </c>
      <c r="N12" s="31">
        <f t="shared" si="0"/>
        <v>73936486</v>
      </c>
      <c r="O12" s="31">
        <f t="shared" si="0"/>
        <v>-5652929</v>
      </c>
      <c r="P12" s="31">
        <f t="shared" si="0"/>
        <v>-48055860</v>
      </c>
      <c r="Q12" s="31">
        <f t="shared" si="0"/>
        <v>64726316</v>
      </c>
      <c r="R12" s="31">
        <f t="shared" si="0"/>
        <v>11017527</v>
      </c>
      <c r="S12" s="31">
        <f t="shared" si="0"/>
        <v>20510254</v>
      </c>
      <c r="T12" s="31">
        <f t="shared" si="0"/>
        <v>35026652</v>
      </c>
      <c r="U12" s="31">
        <f t="shared" si="0"/>
        <v>-110212241</v>
      </c>
      <c r="V12" s="31">
        <f t="shared" si="0"/>
        <v>-54675335</v>
      </c>
      <c r="W12" s="31">
        <f t="shared" si="0"/>
        <v>603284513</v>
      </c>
      <c r="X12" s="31">
        <f t="shared" si="0"/>
        <v>862021926</v>
      </c>
      <c r="Y12" s="31">
        <f t="shared" si="0"/>
        <v>-258737413</v>
      </c>
      <c r="Z12" s="32">
        <f>+IF(X12&lt;&gt;0,+(Y12/X12)*100,0)</f>
        <v>-30.01517771138457</v>
      </c>
      <c r="AA12" s="33">
        <f>SUM(AA6:AA11)</f>
        <v>862021926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2531547</v>
      </c>
      <c r="D15" s="18"/>
      <c r="E15" s="19"/>
      <c r="F15" s="20"/>
      <c r="G15" s="20">
        <v>3509195</v>
      </c>
      <c r="H15" s="20">
        <v>-948404</v>
      </c>
      <c r="I15" s="20">
        <v>14859</v>
      </c>
      <c r="J15" s="20">
        <v>2575650</v>
      </c>
      <c r="K15" s="20">
        <v>11814</v>
      </c>
      <c r="L15" s="20">
        <v>-97564</v>
      </c>
      <c r="M15" s="20">
        <v>15342</v>
      </c>
      <c r="N15" s="20">
        <v>-70408</v>
      </c>
      <c r="O15" s="20">
        <v>15507</v>
      </c>
      <c r="P15" s="20"/>
      <c r="Q15" s="20">
        <v>31515</v>
      </c>
      <c r="R15" s="20">
        <v>47022</v>
      </c>
      <c r="S15" s="20">
        <v>16053</v>
      </c>
      <c r="T15" s="20">
        <v>16283</v>
      </c>
      <c r="U15" s="20">
        <v>16455</v>
      </c>
      <c r="V15" s="20">
        <v>48791</v>
      </c>
      <c r="W15" s="20">
        <v>2601055</v>
      </c>
      <c r="X15" s="20"/>
      <c r="Y15" s="20">
        <v>2601055</v>
      </c>
      <c r="Z15" s="21"/>
      <c r="AA15" s="22"/>
    </row>
    <row r="16" spans="1:27" ht="12.75">
      <c r="A16" s="23" t="s">
        <v>42</v>
      </c>
      <c r="B16" s="17"/>
      <c r="C16" s="18">
        <v>99</v>
      </c>
      <c r="D16" s="18"/>
      <c r="E16" s="19"/>
      <c r="F16" s="20"/>
      <c r="G16" s="24">
        <v>100</v>
      </c>
      <c r="H16" s="24"/>
      <c r="I16" s="24"/>
      <c r="J16" s="20">
        <v>100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100</v>
      </c>
      <c r="X16" s="20"/>
      <c r="Y16" s="24">
        <v>100</v>
      </c>
      <c r="Z16" s="25"/>
      <c r="AA16" s="26"/>
    </row>
    <row r="17" spans="1:27" ht="12.75">
      <c r="A17" s="23" t="s">
        <v>43</v>
      </c>
      <c r="B17" s="17"/>
      <c r="C17" s="18">
        <v>330446369</v>
      </c>
      <c r="D17" s="18"/>
      <c r="E17" s="19">
        <v>332430880</v>
      </c>
      <c r="F17" s="20">
        <v>332430880</v>
      </c>
      <c r="G17" s="20">
        <v>332430881</v>
      </c>
      <c r="H17" s="20">
        <v>-1984512</v>
      </c>
      <c r="I17" s="20">
        <v>-528001</v>
      </c>
      <c r="J17" s="20">
        <v>329918368</v>
      </c>
      <c r="K17" s="20">
        <v>-176000</v>
      </c>
      <c r="L17" s="20">
        <v>-176000</v>
      </c>
      <c r="M17" s="20">
        <v>-176000</v>
      </c>
      <c r="N17" s="20">
        <v>-528000</v>
      </c>
      <c r="O17" s="20">
        <v>-176000</v>
      </c>
      <c r="P17" s="20">
        <v>-176000</v>
      </c>
      <c r="Q17" s="20">
        <v>-176000</v>
      </c>
      <c r="R17" s="20">
        <v>-528000</v>
      </c>
      <c r="S17" s="20">
        <v>-176000</v>
      </c>
      <c r="T17" s="20">
        <v>-176000</v>
      </c>
      <c r="U17" s="20">
        <v>-176000</v>
      </c>
      <c r="V17" s="20">
        <v>-528000</v>
      </c>
      <c r="W17" s="20">
        <v>328334368</v>
      </c>
      <c r="X17" s="20">
        <v>332430880</v>
      </c>
      <c r="Y17" s="20">
        <v>-4096512</v>
      </c>
      <c r="Z17" s="21">
        <v>-1.23</v>
      </c>
      <c r="AA17" s="22">
        <v>332430880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7193412940</v>
      </c>
      <c r="D19" s="18"/>
      <c r="E19" s="19">
        <v>7495270711</v>
      </c>
      <c r="F19" s="20">
        <v>7636769733</v>
      </c>
      <c r="G19" s="20">
        <v>7750359586</v>
      </c>
      <c r="H19" s="20">
        <v>-501591906</v>
      </c>
      <c r="I19" s="20">
        <v>-95949845</v>
      </c>
      <c r="J19" s="20">
        <v>7152817835</v>
      </c>
      <c r="K19" s="20">
        <v>61299057</v>
      </c>
      <c r="L19" s="20">
        <v>-15172456</v>
      </c>
      <c r="M19" s="20">
        <v>39972200</v>
      </c>
      <c r="N19" s="20">
        <v>86098801</v>
      </c>
      <c r="O19" s="20">
        <v>-24769340</v>
      </c>
      <c r="P19" s="20">
        <v>-8156671</v>
      </c>
      <c r="Q19" s="20">
        <v>-7214276</v>
      </c>
      <c r="R19" s="20">
        <v>-40140287</v>
      </c>
      <c r="S19" s="20">
        <v>-32433763</v>
      </c>
      <c r="T19" s="20">
        <v>-1842485</v>
      </c>
      <c r="U19" s="20">
        <v>26366226</v>
      </c>
      <c r="V19" s="20">
        <v>-7910022</v>
      </c>
      <c r="W19" s="20">
        <v>7190866327</v>
      </c>
      <c r="X19" s="20">
        <v>7636769733</v>
      </c>
      <c r="Y19" s="20">
        <v>-445903406</v>
      </c>
      <c r="Z19" s="21">
        <v>-5.84</v>
      </c>
      <c r="AA19" s="22">
        <v>7636769733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14476645</v>
      </c>
      <c r="D22" s="18"/>
      <c r="E22" s="19">
        <v>50126001</v>
      </c>
      <c r="F22" s="20">
        <v>25008152</v>
      </c>
      <c r="G22" s="20">
        <v>15716858</v>
      </c>
      <c r="H22" s="20">
        <v>-1240213</v>
      </c>
      <c r="I22" s="20">
        <v>-243087</v>
      </c>
      <c r="J22" s="20">
        <v>14233558</v>
      </c>
      <c r="K22" s="20">
        <v>-102629</v>
      </c>
      <c r="L22" s="20">
        <v>-102629</v>
      </c>
      <c r="M22" s="20">
        <v>-101150</v>
      </c>
      <c r="N22" s="20">
        <v>-306408</v>
      </c>
      <c r="O22" s="20">
        <v>35516</v>
      </c>
      <c r="P22" s="20">
        <v>-102629</v>
      </c>
      <c r="Q22" s="20">
        <v>98904</v>
      </c>
      <c r="R22" s="20">
        <v>31791</v>
      </c>
      <c r="S22" s="20">
        <v>-102629</v>
      </c>
      <c r="T22" s="20">
        <v>-102629</v>
      </c>
      <c r="U22" s="20">
        <v>1928232</v>
      </c>
      <c r="V22" s="20">
        <v>1722974</v>
      </c>
      <c r="W22" s="20">
        <v>15681915</v>
      </c>
      <c r="X22" s="20">
        <v>25008152</v>
      </c>
      <c r="Y22" s="20">
        <v>-9326237</v>
      </c>
      <c r="Z22" s="21">
        <v>-37.29</v>
      </c>
      <c r="AA22" s="22">
        <v>25008152</v>
      </c>
    </row>
    <row r="23" spans="1:27" ht="12.75">
      <c r="A23" s="23" t="s">
        <v>48</v>
      </c>
      <c r="B23" s="17"/>
      <c r="C23" s="18">
        <v>2301970</v>
      </c>
      <c r="D23" s="18"/>
      <c r="E23" s="19">
        <v>2301970</v>
      </c>
      <c r="F23" s="20">
        <v>2301970</v>
      </c>
      <c r="G23" s="24">
        <v>2301970</v>
      </c>
      <c r="H23" s="24"/>
      <c r="I23" s="24"/>
      <c r="J23" s="20">
        <v>2301970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2301970</v>
      </c>
      <c r="X23" s="20">
        <v>2301970</v>
      </c>
      <c r="Y23" s="24"/>
      <c r="Z23" s="25"/>
      <c r="AA23" s="26">
        <v>2301970</v>
      </c>
    </row>
    <row r="24" spans="1:27" ht="12.75">
      <c r="A24" s="27" t="s">
        <v>49</v>
      </c>
      <c r="B24" s="35"/>
      <c r="C24" s="29">
        <f aca="true" t="shared" si="1" ref="C24:Y24">SUM(C15:C23)</f>
        <v>7543169570</v>
      </c>
      <c r="D24" s="29">
        <f>SUM(D15:D23)</f>
        <v>0</v>
      </c>
      <c r="E24" s="36">
        <f t="shared" si="1"/>
        <v>7880129562</v>
      </c>
      <c r="F24" s="37">
        <f t="shared" si="1"/>
        <v>7996510735</v>
      </c>
      <c r="G24" s="37">
        <f t="shared" si="1"/>
        <v>8104318590</v>
      </c>
      <c r="H24" s="37">
        <f t="shared" si="1"/>
        <v>-505765035</v>
      </c>
      <c r="I24" s="37">
        <f t="shared" si="1"/>
        <v>-96706074</v>
      </c>
      <c r="J24" s="37">
        <f t="shared" si="1"/>
        <v>7501847481</v>
      </c>
      <c r="K24" s="37">
        <f t="shared" si="1"/>
        <v>61032242</v>
      </c>
      <c r="L24" s="37">
        <f t="shared" si="1"/>
        <v>-15548649</v>
      </c>
      <c r="M24" s="37">
        <f t="shared" si="1"/>
        <v>39710392</v>
      </c>
      <c r="N24" s="37">
        <f t="shared" si="1"/>
        <v>85193985</v>
      </c>
      <c r="O24" s="37">
        <f t="shared" si="1"/>
        <v>-24894317</v>
      </c>
      <c r="P24" s="37">
        <f t="shared" si="1"/>
        <v>-8435300</v>
      </c>
      <c r="Q24" s="37">
        <f t="shared" si="1"/>
        <v>-7259857</v>
      </c>
      <c r="R24" s="37">
        <f t="shared" si="1"/>
        <v>-40589474</v>
      </c>
      <c r="S24" s="37">
        <f t="shared" si="1"/>
        <v>-32696339</v>
      </c>
      <c r="T24" s="37">
        <f t="shared" si="1"/>
        <v>-2104831</v>
      </c>
      <c r="U24" s="37">
        <f t="shared" si="1"/>
        <v>28134913</v>
      </c>
      <c r="V24" s="37">
        <f t="shared" si="1"/>
        <v>-6666257</v>
      </c>
      <c r="W24" s="37">
        <f t="shared" si="1"/>
        <v>7539785735</v>
      </c>
      <c r="X24" s="37">
        <f t="shared" si="1"/>
        <v>7996510735</v>
      </c>
      <c r="Y24" s="37">
        <f t="shared" si="1"/>
        <v>-456725000</v>
      </c>
      <c r="Z24" s="38">
        <f>+IF(X24&lt;&gt;0,+(Y24/X24)*100,0)</f>
        <v>-5.711553640526689</v>
      </c>
      <c r="AA24" s="39">
        <f>SUM(AA15:AA23)</f>
        <v>7996510735</v>
      </c>
    </row>
    <row r="25" spans="1:27" ht="12.75">
      <c r="A25" s="27" t="s">
        <v>50</v>
      </c>
      <c r="B25" s="28"/>
      <c r="C25" s="29">
        <f aca="true" t="shared" si="2" ref="C25:Y25">+C12+C24</f>
        <v>8114669389</v>
      </c>
      <c r="D25" s="29">
        <f>+D12+D24</f>
        <v>0</v>
      </c>
      <c r="E25" s="30">
        <f t="shared" si="2"/>
        <v>8587147153</v>
      </c>
      <c r="F25" s="31">
        <f t="shared" si="2"/>
        <v>8858532661</v>
      </c>
      <c r="G25" s="31">
        <f t="shared" si="2"/>
        <v>8924087646</v>
      </c>
      <c r="H25" s="31">
        <f t="shared" si="2"/>
        <v>-693374774</v>
      </c>
      <c r="I25" s="31">
        <f t="shared" si="2"/>
        <v>-155859556</v>
      </c>
      <c r="J25" s="31">
        <f t="shared" si="2"/>
        <v>8074853316</v>
      </c>
      <c r="K25" s="31">
        <f t="shared" si="2"/>
        <v>9644075</v>
      </c>
      <c r="L25" s="31">
        <f t="shared" si="2"/>
        <v>6750055</v>
      </c>
      <c r="M25" s="31">
        <f t="shared" si="2"/>
        <v>142736341</v>
      </c>
      <c r="N25" s="31">
        <f t="shared" si="2"/>
        <v>159130471</v>
      </c>
      <c r="O25" s="31">
        <f t="shared" si="2"/>
        <v>-30547246</v>
      </c>
      <c r="P25" s="31">
        <f t="shared" si="2"/>
        <v>-56491160</v>
      </c>
      <c r="Q25" s="31">
        <f t="shared" si="2"/>
        <v>57466459</v>
      </c>
      <c r="R25" s="31">
        <f t="shared" si="2"/>
        <v>-29571947</v>
      </c>
      <c r="S25" s="31">
        <f t="shared" si="2"/>
        <v>-12186085</v>
      </c>
      <c r="T25" s="31">
        <f t="shared" si="2"/>
        <v>32921821</v>
      </c>
      <c r="U25" s="31">
        <f t="shared" si="2"/>
        <v>-82077328</v>
      </c>
      <c r="V25" s="31">
        <f t="shared" si="2"/>
        <v>-61341592</v>
      </c>
      <c r="W25" s="31">
        <f t="shared" si="2"/>
        <v>8143070248</v>
      </c>
      <c r="X25" s="31">
        <f t="shared" si="2"/>
        <v>8858532661</v>
      </c>
      <c r="Y25" s="31">
        <f t="shared" si="2"/>
        <v>-715462413</v>
      </c>
      <c r="Z25" s="32">
        <f>+IF(X25&lt;&gt;0,+(Y25/X25)*100,0)</f>
        <v>-8.07653412116262</v>
      </c>
      <c r="AA25" s="33">
        <f>+AA12+AA24</f>
        <v>8858532661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56019036</v>
      </c>
      <c r="D30" s="18"/>
      <c r="E30" s="19">
        <v>29971361</v>
      </c>
      <c r="F30" s="20">
        <v>29971361</v>
      </c>
      <c r="G30" s="20">
        <v>62976082</v>
      </c>
      <c r="H30" s="20">
        <v>-6957046</v>
      </c>
      <c r="I30" s="20"/>
      <c r="J30" s="20">
        <v>56019036</v>
      </c>
      <c r="K30" s="20"/>
      <c r="L30" s="20"/>
      <c r="M30" s="20">
        <v>-15000000</v>
      </c>
      <c r="N30" s="20">
        <v>-15000000</v>
      </c>
      <c r="O30" s="20">
        <v>-1472771</v>
      </c>
      <c r="P30" s="20"/>
      <c r="Q30" s="20"/>
      <c r="R30" s="20">
        <v>-1472771</v>
      </c>
      <c r="S30" s="20"/>
      <c r="T30" s="20"/>
      <c r="U30" s="20">
        <v>-1642064</v>
      </c>
      <c r="V30" s="20">
        <v>-1642064</v>
      </c>
      <c r="W30" s="20">
        <v>37904201</v>
      </c>
      <c r="X30" s="20">
        <v>29971361</v>
      </c>
      <c r="Y30" s="20">
        <v>7932840</v>
      </c>
      <c r="Z30" s="21">
        <v>26.47</v>
      </c>
      <c r="AA30" s="22">
        <v>29971361</v>
      </c>
    </row>
    <row r="31" spans="1:27" ht="12.75">
      <c r="A31" s="23" t="s">
        <v>55</v>
      </c>
      <c r="B31" s="17"/>
      <c r="C31" s="18">
        <v>40282191</v>
      </c>
      <c r="D31" s="18"/>
      <c r="E31" s="19">
        <v>38248504</v>
      </c>
      <c r="F31" s="20">
        <v>38248504</v>
      </c>
      <c r="G31" s="20">
        <v>41352364</v>
      </c>
      <c r="H31" s="20">
        <v>-371804</v>
      </c>
      <c r="I31" s="20">
        <v>226853</v>
      </c>
      <c r="J31" s="20">
        <v>41207413</v>
      </c>
      <c r="K31" s="20">
        <v>219119</v>
      </c>
      <c r="L31" s="20">
        <v>577476</v>
      </c>
      <c r="M31" s="20">
        <v>97126</v>
      </c>
      <c r="N31" s="20">
        <v>893721</v>
      </c>
      <c r="O31" s="20">
        <v>136512</v>
      </c>
      <c r="P31" s="20">
        <v>121118</v>
      </c>
      <c r="Q31" s="20">
        <v>213686</v>
      </c>
      <c r="R31" s="20">
        <v>471316</v>
      </c>
      <c r="S31" s="20">
        <v>6350</v>
      </c>
      <c r="T31" s="20">
        <v>44195</v>
      </c>
      <c r="U31" s="20">
        <v>116669</v>
      </c>
      <c r="V31" s="20">
        <v>167214</v>
      </c>
      <c r="W31" s="20">
        <v>42739664</v>
      </c>
      <c r="X31" s="20">
        <v>38248504</v>
      </c>
      <c r="Y31" s="20">
        <v>4491160</v>
      </c>
      <c r="Z31" s="21">
        <v>11.74</v>
      </c>
      <c r="AA31" s="22">
        <v>38248504</v>
      </c>
    </row>
    <row r="32" spans="1:27" ht="12.75">
      <c r="A32" s="23" t="s">
        <v>56</v>
      </c>
      <c r="B32" s="17"/>
      <c r="C32" s="18">
        <v>1954417084</v>
      </c>
      <c r="D32" s="18"/>
      <c r="E32" s="19">
        <v>892974567</v>
      </c>
      <c r="F32" s="20">
        <v>1001224567</v>
      </c>
      <c r="G32" s="20">
        <v>1930458123</v>
      </c>
      <c r="H32" s="20">
        <v>-228933539</v>
      </c>
      <c r="I32" s="20">
        <v>59262170</v>
      </c>
      <c r="J32" s="20">
        <v>1760786754</v>
      </c>
      <c r="K32" s="20">
        <v>16115398</v>
      </c>
      <c r="L32" s="20">
        <v>54100012</v>
      </c>
      <c r="M32" s="20">
        <v>-64368657</v>
      </c>
      <c r="N32" s="20">
        <v>5846753</v>
      </c>
      <c r="O32" s="20">
        <v>91700476</v>
      </c>
      <c r="P32" s="20">
        <v>19832298</v>
      </c>
      <c r="Q32" s="20">
        <v>-40114744</v>
      </c>
      <c r="R32" s="20">
        <v>71418030</v>
      </c>
      <c r="S32" s="20">
        <v>-8844630</v>
      </c>
      <c r="T32" s="20">
        <v>96717109</v>
      </c>
      <c r="U32" s="20">
        <v>206383119</v>
      </c>
      <c r="V32" s="20">
        <v>294255598</v>
      </c>
      <c r="W32" s="20">
        <v>2132307135</v>
      </c>
      <c r="X32" s="20">
        <v>1001224567</v>
      </c>
      <c r="Y32" s="20">
        <v>1131082568</v>
      </c>
      <c r="Z32" s="21">
        <v>112.97</v>
      </c>
      <c r="AA32" s="22">
        <v>1001224567</v>
      </c>
    </row>
    <row r="33" spans="1:27" ht="12.75">
      <c r="A33" s="23" t="s">
        <v>57</v>
      </c>
      <c r="B33" s="17"/>
      <c r="C33" s="18">
        <v>36710840</v>
      </c>
      <c r="D33" s="18"/>
      <c r="E33" s="19">
        <v>28660604</v>
      </c>
      <c r="F33" s="20">
        <v>28660604</v>
      </c>
      <c r="G33" s="20">
        <v>31944652</v>
      </c>
      <c r="H33" s="20">
        <v>4766188</v>
      </c>
      <c r="I33" s="20"/>
      <c r="J33" s="20">
        <v>36710840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36710840</v>
      </c>
      <c r="X33" s="20">
        <v>28660604</v>
      </c>
      <c r="Y33" s="20">
        <v>8050236</v>
      </c>
      <c r="Z33" s="21">
        <v>28.09</v>
      </c>
      <c r="AA33" s="22">
        <v>28660604</v>
      </c>
    </row>
    <row r="34" spans="1:27" ht="12.75">
      <c r="A34" s="27" t="s">
        <v>58</v>
      </c>
      <c r="B34" s="28"/>
      <c r="C34" s="29">
        <f aca="true" t="shared" si="3" ref="C34:Y34">SUM(C29:C33)</f>
        <v>2087429151</v>
      </c>
      <c r="D34" s="29">
        <f>SUM(D29:D33)</f>
        <v>0</v>
      </c>
      <c r="E34" s="30">
        <f t="shared" si="3"/>
        <v>989855036</v>
      </c>
      <c r="F34" s="31">
        <f t="shared" si="3"/>
        <v>1098105036</v>
      </c>
      <c r="G34" s="31">
        <f t="shared" si="3"/>
        <v>2066731221</v>
      </c>
      <c r="H34" s="31">
        <f t="shared" si="3"/>
        <v>-231496201</v>
      </c>
      <c r="I34" s="31">
        <f t="shared" si="3"/>
        <v>59489023</v>
      </c>
      <c r="J34" s="31">
        <f t="shared" si="3"/>
        <v>1894724043</v>
      </c>
      <c r="K34" s="31">
        <f t="shared" si="3"/>
        <v>16334517</v>
      </c>
      <c r="L34" s="31">
        <f t="shared" si="3"/>
        <v>54677488</v>
      </c>
      <c r="M34" s="31">
        <f t="shared" si="3"/>
        <v>-79271531</v>
      </c>
      <c r="N34" s="31">
        <f t="shared" si="3"/>
        <v>-8259526</v>
      </c>
      <c r="O34" s="31">
        <f t="shared" si="3"/>
        <v>90364217</v>
      </c>
      <c r="P34" s="31">
        <f t="shared" si="3"/>
        <v>19953416</v>
      </c>
      <c r="Q34" s="31">
        <f t="shared" si="3"/>
        <v>-39901058</v>
      </c>
      <c r="R34" s="31">
        <f t="shared" si="3"/>
        <v>70416575</v>
      </c>
      <c r="S34" s="31">
        <f t="shared" si="3"/>
        <v>-8838280</v>
      </c>
      <c r="T34" s="31">
        <f t="shared" si="3"/>
        <v>96761304</v>
      </c>
      <c r="U34" s="31">
        <f t="shared" si="3"/>
        <v>204857724</v>
      </c>
      <c r="V34" s="31">
        <f t="shared" si="3"/>
        <v>292780748</v>
      </c>
      <c r="W34" s="31">
        <f t="shared" si="3"/>
        <v>2249661840</v>
      </c>
      <c r="X34" s="31">
        <f t="shared" si="3"/>
        <v>1098105036</v>
      </c>
      <c r="Y34" s="31">
        <f t="shared" si="3"/>
        <v>1151556804</v>
      </c>
      <c r="Z34" s="32">
        <f>+IF(X34&lt;&gt;0,+(Y34/X34)*100,0)</f>
        <v>104.86763708822477</v>
      </c>
      <c r="AA34" s="33">
        <f>SUM(AA29:AA33)</f>
        <v>1098105036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213414093</v>
      </c>
      <c r="D37" s="18"/>
      <c r="E37" s="19">
        <v>207730129</v>
      </c>
      <c r="F37" s="20">
        <v>207730129</v>
      </c>
      <c r="G37" s="20">
        <v>150157494</v>
      </c>
      <c r="H37" s="20">
        <v>53967779</v>
      </c>
      <c r="I37" s="20"/>
      <c r="J37" s="20">
        <v>204125273</v>
      </c>
      <c r="K37" s="20"/>
      <c r="L37" s="20"/>
      <c r="M37" s="20"/>
      <c r="N37" s="20"/>
      <c r="O37" s="20">
        <v>-169293</v>
      </c>
      <c r="P37" s="20"/>
      <c r="Q37" s="20"/>
      <c r="R37" s="20">
        <v>-169293</v>
      </c>
      <c r="S37" s="20"/>
      <c r="T37" s="20"/>
      <c r="U37" s="20"/>
      <c r="V37" s="20"/>
      <c r="W37" s="20">
        <v>203955980</v>
      </c>
      <c r="X37" s="20">
        <v>207730129</v>
      </c>
      <c r="Y37" s="20">
        <v>-3774149</v>
      </c>
      <c r="Z37" s="21">
        <v>-1.82</v>
      </c>
      <c r="AA37" s="22">
        <v>207730129</v>
      </c>
    </row>
    <row r="38" spans="1:27" ht="12.75">
      <c r="A38" s="23" t="s">
        <v>57</v>
      </c>
      <c r="B38" s="17"/>
      <c r="C38" s="18">
        <v>402657116</v>
      </c>
      <c r="D38" s="18"/>
      <c r="E38" s="19">
        <v>321086756</v>
      </c>
      <c r="F38" s="20">
        <v>1143162746</v>
      </c>
      <c r="G38" s="20">
        <v>275016879</v>
      </c>
      <c r="H38" s="20">
        <v>118656692</v>
      </c>
      <c r="I38" s="20">
        <v>4256696</v>
      </c>
      <c r="J38" s="20">
        <v>397930267</v>
      </c>
      <c r="K38" s="20">
        <v>-3723342</v>
      </c>
      <c r="L38" s="20">
        <v>-718954</v>
      </c>
      <c r="M38" s="20">
        <v>-1234840</v>
      </c>
      <c r="N38" s="20">
        <v>-5677136</v>
      </c>
      <c r="O38" s="20">
        <v>-3758889</v>
      </c>
      <c r="P38" s="20">
        <v>-922546</v>
      </c>
      <c r="Q38" s="20">
        <v>-754994</v>
      </c>
      <c r="R38" s="20">
        <v>-5436429</v>
      </c>
      <c r="S38" s="20">
        <v>341120</v>
      </c>
      <c r="T38" s="20">
        <v>36164423</v>
      </c>
      <c r="U38" s="20">
        <v>-2236323</v>
      </c>
      <c r="V38" s="20">
        <v>34269220</v>
      </c>
      <c r="W38" s="20">
        <v>421085922</v>
      </c>
      <c r="X38" s="20">
        <v>1143162746</v>
      </c>
      <c r="Y38" s="20">
        <v>-722076824</v>
      </c>
      <c r="Z38" s="21">
        <v>-63.16</v>
      </c>
      <c r="AA38" s="22">
        <v>1143162746</v>
      </c>
    </row>
    <row r="39" spans="1:27" ht="12.75">
      <c r="A39" s="27" t="s">
        <v>61</v>
      </c>
      <c r="B39" s="35"/>
      <c r="C39" s="29">
        <f aca="true" t="shared" si="4" ref="C39:Y39">SUM(C37:C38)</f>
        <v>616071209</v>
      </c>
      <c r="D39" s="29">
        <f>SUM(D37:D38)</f>
        <v>0</v>
      </c>
      <c r="E39" s="36">
        <f t="shared" si="4"/>
        <v>528816885</v>
      </c>
      <c r="F39" s="37">
        <f t="shared" si="4"/>
        <v>1350892875</v>
      </c>
      <c r="G39" s="37">
        <f t="shared" si="4"/>
        <v>425174373</v>
      </c>
      <c r="H39" s="37">
        <f t="shared" si="4"/>
        <v>172624471</v>
      </c>
      <c r="I39" s="37">
        <f t="shared" si="4"/>
        <v>4256696</v>
      </c>
      <c r="J39" s="37">
        <f t="shared" si="4"/>
        <v>602055540</v>
      </c>
      <c r="K39" s="37">
        <f t="shared" si="4"/>
        <v>-3723342</v>
      </c>
      <c r="L39" s="37">
        <f t="shared" si="4"/>
        <v>-718954</v>
      </c>
      <c r="M39" s="37">
        <f t="shared" si="4"/>
        <v>-1234840</v>
      </c>
      <c r="N39" s="37">
        <f t="shared" si="4"/>
        <v>-5677136</v>
      </c>
      <c r="O39" s="37">
        <f t="shared" si="4"/>
        <v>-3928182</v>
      </c>
      <c r="P39" s="37">
        <f t="shared" si="4"/>
        <v>-922546</v>
      </c>
      <c r="Q39" s="37">
        <f t="shared" si="4"/>
        <v>-754994</v>
      </c>
      <c r="R39" s="37">
        <f t="shared" si="4"/>
        <v>-5605722</v>
      </c>
      <c r="S39" s="37">
        <f t="shared" si="4"/>
        <v>341120</v>
      </c>
      <c r="T39" s="37">
        <f t="shared" si="4"/>
        <v>36164423</v>
      </c>
      <c r="U39" s="37">
        <f t="shared" si="4"/>
        <v>-2236323</v>
      </c>
      <c r="V39" s="37">
        <f t="shared" si="4"/>
        <v>34269220</v>
      </c>
      <c r="W39" s="37">
        <f t="shared" si="4"/>
        <v>625041902</v>
      </c>
      <c r="X39" s="37">
        <f t="shared" si="4"/>
        <v>1350892875</v>
      </c>
      <c r="Y39" s="37">
        <f t="shared" si="4"/>
        <v>-725850973</v>
      </c>
      <c r="Z39" s="38">
        <f>+IF(X39&lt;&gt;0,+(Y39/X39)*100,0)</f>
        <v>-53.73120152106806</v>
      </c>
      <c r="AA39" s="39">
        <f>SUM(AA37:AA38)</f>
        <v>1350892875</v>
      </c>
    </row>
    <row r="40" spans="1:27" ht="12.75">
      <c r="A40" s="27" t="s">
        <v>62</v>
      </c>
      <c r="B40" s="28"/>
      <c r="C40" s="29">
        <f aca="true" t="shared" si="5" ref="C40:Y40">+C34+C39</f>
        <v>2703500360</v>
      </c>
      <c r="D40" s="29">
        <f>+D34+D39</f>
        <v>0</v>
      </c>
      <c r="E40" s="30">
        <f t="shared" si="5"/>
        <v>1518671921</v>
      </c>
      <c r="F40" s="31">
        <f t="shared" si="5"/>
        <v>2448997911</v>
      </c>
      <c r="G40" s="31">
        <f t="shared" si="5"/>
        <v>2491905594</v>
      </c>
      <c r="H40" s="31">
        <f t="shared" si="5"/>
        <v>-58871730</v>
      </c>
      <c r="I40" s="31">
        <f t="shared" si="5"/>
        <v>63745719</v>
      </c>
      <c r="J40" s="31">
        <f t="shared" si="5"/>
        <v>2496779583</v>
      </c>
      <c r="K40" s="31">
        <f t="shared" si="5"/>
        <v>12611175</v>
      </c>
      <c r="L40" s="31">
        <f t="shared" si="5"/>
        <v>53958534</v>
      </c>
      <c r="M40" s="31">
        <f t="shared" si="5"/>
        <v>-80506371</v>
      </c>
      <c r="N40" s="31">
        <f t="shared" si="5"/>
        <v>-13936662</v>
      </c>
      <c r="O40" s="31">
        <f t="shared" si="5"/>
        <v>86436035</v>
      </c>
      <c r="P40" s="31">
        <f t="shared" si="5"/>
        <v>19030870</v>
      </c>
      <c r="Q40" s="31">
        <f t="shared" si="5"/>
        <v>-40656052</v>
      </c>
      <c r="R40" s="31">
        <f t="shared" si="5"/>
        <v>64810853</v>
      </c>
      <c r="S40" s="31">
        <f t="shared" si="5"/>
        <v>-8497160</v>
      </c>
      <c r="T40" s="31">
        <f t="shared" si="5"/>
        <v>132925727</v>
      </c>
      <c r="U40" s="31">
        <f t="shared" si="5"/>
        <v>202621401</v>
      </c>
      <c r="V40" s="31">
        <f t="shared" si="5"/>
        <v>327049968</v>
      </c>
      <c r="W40" s="31">
        <f t="shared" si="5"/>
        <v>2874703742</v>
      </c>
      <c r="X40" s="31">
        <f t="shared" si="5"/>
        <v>2448997911</v>
      </c>
      <c r="Y40" s="31">
        <f t="shared" si="5"/>
        <v>425705831</v>
      </c>
      <c r="Z40" s="32">
        <f>+IF(X40&lt;&gt;0,+(Y40/X40)*100,0)</f>
        <v>17.382858069738877</v>
      </c>
      <c r="AA40" s="33">
        <f>+AA34+AA39</f>
        <v>2448997911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5411169029</v>
      </c>
      <c r="D42" s="43">
        <f>+D25-D40</f>
        <v>0</v>
      </c>
      <c r="E42" s="44">
        <f t="shared" si="6"/>
        <v>7068475232</v>
      </c>
      <c r="F42" s="45">
        <f t="shared" si="6"/>
        <v>6409534750</v>
      </c>
      <c r="G42" s="45">
        <f t="shared" si="6"/>
        <v>6432182052</v>
      </c>
      <c r="H42" s="45">
        <f t="shared" si="6"/>
        <v>-634503044</v>
      </c>
      <c r="I42" s="45">
        <f t="shared" si="6"/>
        <v>-219605275</v>
      </c>
      <c r="J42" s="45">
        <f t="shared" si="6"/>
        <v>5578073733</v>
      </c>
      <c r="K42" s="45">
        <f t="shared" si="6"/>
        <v>-2967100</v>
      </c>
      <c r="L42" s="45">
        <f t="shared" si="6"/>
        <v>-47208479</v>
      </c>
      <c r="M42" s="45">
        <f t="shared" si="6"/>
        <v>223242712</v>
      </c>
      <c r="N42" s="45">
        <f t="shared" si="6"/>
        <v>173067133</v>
      </c>
      <c r="O42" s="45">
        <f t="shared" si="6"/>
        <v>-116983281</v>
      </c>
      <c r="P42" s="45">
        <f t="shared" si="6"/>
        <v>-75522030</v>
      </c>
      <c r="Q42" s="45">
        <f t="shared" si="6"/>
        <v>98122511</v>
      </c>
      <c r="R42" s="45">
        <f t="shared" si="6"/>
        <v>-94382800</v>
      </c>
      <c r="S42" s="45">
        <f t="shared" si="6"/>
        <v>-3688925</v>
      </c>
      <c r="T42" s="45">
        <f t="shared" si="6"/>
        <v>-100003906</v>
      </c>
      <c r="U42" s="45">
        <f t="shared" si="6"/>
        <v>-284698729</v>
      </c>
      <c r="V42" s="45">
        <f t="shared" si="6"/>
        <v>-388391560</v>
      </c>
      <c r="W42" s="45">
        <f t="shared" si="6"/>
        <v>5268366506</v>
      </c>
      <c r="X42" s="45">
        <f t="shared" si="6"/>
        <v>6409534750</v>
      </c>
      <c r="Y42" s="45">
        <f t="shared" si="6"/>
        <v>-1141168244</v>
      </c>
      <c r="Z42" s="46">
        <f>+IF(X42&lt;&gt;0,+(Y42/X42)*100,0)</f>
        <v>-17.804228988695318</v>
      </c>
      <c r="AA42" s="47">
        <f>+AA25-AA40</f>
        <v>6409534750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5411169023</v>
      </c>
      <c r="D45" s="18"/>
      <c r="E45" s="19">
        <v>7068475232</v>
      </c>
      <c r="F45" s="20">
        <v>6415261749</v>
      </c>
      <c r="G45" s="20">
        <v>6432182041</v>
      </c>
      <c r="H45" s="20">
        <v>-634503048</v>
      </c>
      <c r="I45" s="20">
        <v>-219605276</v>
      </c>
      <c r="J45" s="20">
        <v>5578073717</v>
      </c>
      <c r="K45" s="20">
        <v>-2967103</v>
      </c>
      <c r="L45" s="20">
        <v>-47208485</v>
      </c>
      <c r="M45" s="20">
        <v>223242709</v>
      </c>
      <c r="N45" s="20">
        <v>173067121</v>
      </c>
      <c r="O45" s="20">
        <v>-116983270</v>
      </c>
      <c r="P45" s="20">
        <v>-75522030</v>
      </c>
      <c r="Q45" s="20">
        <v>98122509</v>
      </c>
      <c r="R45" s="20">
        <v>-94382791</v>
      </c>
      <c r="S45" s="20">
        <v>-3688926</v>
      </c>
      <c r="T45" s="20">
        <v>-100003914</v>
      </c>
      <c r="U45" s="20">
        <v>-284698738</v>
      </c>
      <c r="V45" s="20">
        <v>-388391578</v>
      </c>
      <c r="W45" s="20">
        <v>5268366469</v>
      </c>
      <c r="X45" s="20">
        <v>6415261749</v>
      </c>
      <c r="Y45" s="20">
        <v>-1146895280</v>
      </c>
      <c r="Z45" s="48">
        <v>-17.88</v>
      </c>
      <c r="AA45" s="22">
        <v>6415261749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5411169023</v>
      </c>
      <c r="D48" s="51">
        <f>SUM(D45:D47)</f>
        <v>0</v>
      </c>
      <c r="E48" s="52">
        <f t="shared" si="7"/>
        <v>7068475232</v>
      </c>
      <c r="F48" s="53">
        <f t="shared" si="7"/>
        <v>6415261749</v>
      </c>
      <c r="G48" s="53">
        <f t="shared" si="7"/>
        <v>6432182041</v>
      </c>
      <c r="H48" s="53">
        <f t="shared" si="7"/>
        <v>-634503048</v>
      </c>
      <c r="I48" s="53">
        <f t="shared" si="7"/>
        <v>-219605276</v>
      </c>
      <c r="J48" s="53">
        <f t="shared" si="7"/>
        <v>5578073717</v>
      </c>
      <c r="K48" s="53">
        <f t="shared" si="7"/>
        <v>-2967103</v>
      </c>
      <c r="L48" s="53">
        <f t="shared" si="7"/>
        <v>-47208485</v>
      </c>
      <c r="M48" s="53">
        <f t="shared" si="7"/>
        <v>223242709</v>
      </c>
      <c r="N48" s="53">
        <f t="shared" si="7"/>
        <v>173067121</v>
      </c>
      <c r="O48" s="53">
        <f t="shared" si="7"/>
        <v>-116983270</v>
      </c>
      <c r="P48" s="53">
        <f t="shared" si="7"/>
        <v>-75522030</v>
      </c>
      <c r="Q48" s="53">
        <f t="shared" si="7"/>
        <v>98122509</v>
      </c>
      <c r="R48" s="53">
        <f t="shared" si="7"/>
        <v>-94382791</v>
      </c>
      <c r="S48" s="53">
        <f t="shared" si="7"/>
        <v>-3688926</v>
      </c>
      <c r="T48" s="53">
        <f t="shared" si="7"/>
        <v>-100003914</v>
      </c>
      <c r="U48" s="53">
        <f t="shared" si="7"/>
        <v>-284698738</v>
      </c>
      <c r="V48" s="53">
        <f t="shared" si="7"/>
        <v>-388391578</v>
      </c>
      <c r="W48" s="53">
        <f t="shared" si="7"/>
        <v>5268366469</v>
      </c>
      <c r="X48" s="53">
        <f t="shared" si="7"/>
        <v>6415261749</v>
      </c>
      <c r="Y48" s="53">
        <f t="shared" si="7"/>
        <v>-1146895280</v>
      </c>
      <c r="Z48" s="54">
        <f>+IF(X48&lt;&gt;0,+(Y48/X48)*100,0)</f>
        <v>-17.877606945324967</v>
      </c>
      <c r="AA48" s="55">
        <f>SUM(AA45:AA47)</f>
        <v>6415261749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89597262</v>
      </c>
      <c r="D6" s="18">
        <v>6362350</v>
      </c>
      <c r="E6" s="19">
        <v>67991952</v>
      </c>
      <c r="F6" s="20">
        <v>62195788</v>
      </c>
      <c r="G6" s="20">
        <v>24034485</v>
      </c>
      <c r="H6" s="20">
        <v>-10510824</v>
      </c>
      <c r="I6" s="20">
        <v>3625700</v>
      </c>
      <c r="J6" s="20">
        <v>17149361</v>
      </c>
      <c r="K6" s="20">
        <v>-2012125</v>
      </c>
      <c r="L6" s="20">
        <v>25939830</v>
      </c>
      <c r="M6" s="20">
        <v>-40396516</v>
      </c>
      <c r="N6" s="20">
        <v>-16468811</v>
      </c>
      <c r="O6" s="20">
        <v>16033073</v>
      </c>
      <c r="P6" s="20">
        <v>-14532625</v>
      </c>
      <c r="Q6" s="20">
        <v>-194099</v>
      </c>
      <c r="R6" s="20">
        <v>1306349</v>
      </c>
      <c r="S6" s="20">
        <v>-1139252</v>
      </c>
      <c r="T6" s="20">
        <v>963330</v>
      </c>
      <c r="U6" s="20">
        <v>4551374</v>
      </c>
      <c r="V6" s="20">
        <v>4375452</v>
      </c>
      <c r="W6" s="20">
        <v>6362351</v>
      </c>
      <c r="X6" s="20">
        <v>62195788</v>
      </c>
      <c r="Y6" s="20">
        <v>-55833437</v>
      </c>
      <c r="Z6" s="21">
        <v>-89.77</v>
      </c>
      <c r="AA6" s="22">
        <v>62195788</v>
      </c>
    </row>
    <row r="7" spans="1:27" ht="12.75">
      <c r="A7" s="23" t="s">
        <v>34</v>
      </c>
      <c r="B7" s="17"/>
      <c r="C7" s="18">
        <v>459176</v>
      </c>
      <c r="D7" s="18">
        <v>78790250</v>
      </c>
      <c r="E7" s="19">
        <v>616430</v>
      </c>
      <c r="F7" s="20">
        <v>616430</v>
      </c>
      <c r="G7" s="20">
        <v>150458885</v>
      </c>
      <c r="H7" s="20">
        <v>-9999710</v>
      </c>
      <c r="I7" s="20">
        <v>-20000000</v>
      </c>
      <c r="J7" s="20">
        <v>120459175</v>
      </c>
      <c r="K7" s="20">
        <v>-15000000</v>
      </c>
      <c r="L7" s="20">
        <v>-45000000</v>
      </c>
      <c r="M7" s="20">
        <v>95000000</v>
      </c>
      <c r="N7" s="20">
        <v>35000000</v>
      </c>
      <c r="O7" s="20">
        <v>-35000000</v>
      </c>
      <c r="P7" s="20">
        <v>6187335</v>
      </c>
      <c r="Q7" s="20">
        <v>35213532</v>
      </c>
      <c r="R7" s="20">
        <v>6400867</v>
      </c>
      <c r="S7" s="20">
        <v>-16100045</v>
      </c>
      <c r="T7" s="20">
        <v>-25500000</v>
      </c>
      <c r="U7" s="20">
        <v>-41469747</v>
      </c>
      <c r="V7" s="20">
        <v>-83069792</v>
      </c>
      <c r="W7" s="20">
        <v>78790250</v>
      </c>
      <c r="X7" s="20">
        <v>616430</v>
      </c>
      <c r="Y7" s="20">
        <v>78173820</v>
      </c>
      <c r="Z7" s="21">
        <v>12681.7</v>
      </c>
      <c r="AA7" s="22">
        <v>616430</v>
      </c>
    </row>
    <row r="8" spans="1:27" ht="12.75">
      <c r="A8" s="23" t="s">
        <v>35</v>
      </c>
      <c r="B8" s="17"/>
      <c r="C8" s="18">
        <v>-200210</v>
      </c>
      <c r="D8" s="18">
        <v>-42658</v>
      </c>
      <c r="E8" s="19"/>
      <c r="F8" s="20"/>
      <c r="G8" s="20">
        <v>-167113</v>
      </c>
      <c r="H8" s="20">
        <v>32146</v>
      </c>
      <c r="I8" s="20">
        <v>-78000</v>
      </c>
      <c r="J8" s="20">
        <v>-212967</v>
      </c>
      <c r="K8" s="20"/>
      <c r="L8" s="20"/>
      <c r="M8" s="20"/>
      <c r="N8" s="20"/>
      <c r="O8" s="20">
        <v>33522</v>
      </c>
      <c r="P8" s="20">
        <v>19475</v>
      </c>
      <c r="Q8" s="20">
        <v>-2264</v>
      </c>
      <c r="R8" s="20">
        <v>50733</v>
      </c>
      <c r="S8" s="20">
        <v>19475</v>
      </c>
      <c r="T8" s="20">
        <v>19475</v>
      </c>
      <c r="U8" s="20">
        <v>80627</v>
      </c>
      <c r="V8" s="20">
        <v>119577</v>
      </c>
      <c r="W8" s="20">
        <v>-42657</v>
      </c>
      <c r="X8" s="20"/>
      <c r="Y8" s="20">
        <v>-42657</v>
      </c>
      <c r="Z8" s="21"/>
      <c r="AA8" s="22"/>
    </row>
    <row r="9" spans="1:27" ht="12.75">
      <c r="A9" s="23" t="s">
        <v>36</v>
      </c>
      <c r="B9" s="17"/>
      <c r="C9" s="18">
        <v>13760079</v>
      </c>
      <c r="D9" s="18">
        <v>6846485</v>
      </c>
      <c r="E9" s="19">
        <v>3593335</v>
      </c>
      <c r="F9" s="20">
        <v>3593335</v>
      </c>
      <c r="G9" s="20">
        <v>2796651</v>
      </c>
      <c r="H9" s="20">
        <v>905433</v>
      </c>
      <c r="I9" s="20">
        <v>-639601</v>
      </c>
      <c r="J9" s="20">
        <v>3062483</v>
      </c>
      <c r="K9" s="20">
        <v>226715</v>
      </c>
      <c r="L9" s="20">
        <v>11271701</v>
      </c>
      <c r="M9" s="20">
        <v>96663</v>
      </c>
      <c r="N9" s="20">
        <v>11595079</v>
      </c>
      <c r="O9" s="20">
        <v>-207745</v>
      </c>
      <c r="P9" s="20">
        <v>-105929</v>
      </c>
      <c r="Q9" s="20">
        <v>461680</v>
      </c>
      <c r="R9" s="20">
        <v>148006</v>
      </c>
      <c r="S9" s="20">
        <v>247460</v>
      </c>
      <c r="T9" s="20">
        <v>-8508160</v>
      </c>
      <c r="U9" s="20">
        <v>301620</v>
      </c>
      <c r="V9" s="20">
        <v>-7959080</v>
      </c>
      <c r="W9" s="20">
        <v>6846488</v>
      </c>
      <c r="X9" s="20">
        <v>3593335</v>
      </c>
      <c r="Y9" s="20">
        <v>3253153</v>
      </c>
      <c r="Z9" s="21">
        <v>90.53</v>
      </c>
      <c r="AA9" s="22">
        <v>3593335</v>
      </c>
    </row>
    <row r="10" spans="1:27" ht="12.75">
      <c r="A10" s="23" t="s">
        <v>37</v>
      </c>
      <c r="B10" s="17"/>
      <c r="C10" s="18">
        <v>545962</v>
      </c>
      <c r="D10" s="18">
        <v>2472243</v>
      </c>
      <c r="E10" s="19">
        <v>296009</v>
      </c>
      <c r="F10" s="20">
        <v>296009</v>
      </c>
      <c r="G10" s="24">
        <v>216875</v>
      </c>
      <c r="H10" s="24">
        <v>265334</v>
      </c>
      <c r="I10" s="24">
        <v>-3400</v>
      </c>
      <c r="J10" s="20">
        <v>478809</v>
      </c>
      <c r="K10" s="24">
        <v>627742</v>
      </c>
      <c r="L10" s="24">
        <v>39347</v>
      </c>
      <c r="M10" s="20">
        <v>-7958</v>
      </c>
      <c r="N10" s="24">
        <v>659131</v>
      </c>
      <c r="O10" s="24">
        <v>-6047</v>
      </c>
      <c r="P10" s="24">
        <v>-3447</v>
      </c>
      <c r="Q10" s="20">
        <v>-2922</v>
      </c>
      <c r="R10" s="24">
        <v>-12416</v>
      </c>
      <c r="S10" s="24"/>
      <c r="T10" s="20">
        <v>-6493</v>
      </c>
      <c r="U10" s="24">
        <v>1353212</v>
      </c>
      <c r="V10" s="24">
        <v>1346719</v>
      </c>
      <c r="W10" s="24">
        <v>2472243</v>
      </c>
      <c r="X10" s="20">
        <v>296009</v>
      </c>
      <c r="Y10" s="24">
        <v>2176234</v>
      </c>
      <c r="Z10" s="25">
        <v>735.19</v>
      </c>
      <c r="AA10" s="26">
        <v>296009</v>
      </c>
    </row>
    <row r="11" spans="1:27" ht="12.75">
      <c r="A11" s="23" t="s">
        <v>38</v>
      </c>
      <c r="B11" s="17"/>
      <c r="C11" s="18">
        <v>14558467</v>
      </c>
      <c r="D11" s="18">
        <v>14672149</v>
      </c>
      <c r="E11" s="19">
        <v>10250000</v>
      </c>
      <c r="F11" s="20">
        <v>10250000</v>
      </c>
      <c r="G11" s="20">
        <v>10436651</v>
      </c>
      <c r="H11" s="20">
        <v>4093021</v>
      </c>
      <c r="I11" s="20">
        <v>138483</v>
      </c>
      <c r="J11" s="20">
        <v>14668155</v>
      </c>
      <c r="K11" s="20">
        <v>-115242</v>
      </c>
      <c r="L11" s="20">
        <v>-5654</v>
      </c>
      <c r="M11" s="20">
        <v>-20058</v>
      </c>
      <c r="N11" s="20">
        <v>-140954</v>
      </c>
      <c r="O11" s="20">
        <v>38818</v>
      </c>
      <c r="P11" s="20">
        <v>-34473</v>
      </c>
      <c r="Q11" s="20">
        <v>71861</v>
      </c>
      <c r="R11" s="20">
        <v>76206</v>
      </c>
      <c r="S11" s="20">
        <v>-52293</v>
      </c>
      <c r="T11" s="20">
        <v>31057</v>
      </c>
      <c r="U11" s="20">
        <v>89977</v>
      </c>
      <c r="V11" s="20">
        <v>68741</v>
      </c>
      <c r="W11" s="20">
        <v>14672148</v>
      </c>
      <c r="X11" s="20">
        <v>10250000</v>
      </c>
      <c r="Y11" s="20">
        <v>4422148</v>
      </c>
      <c r="Z11" s="21">
        <v>43.14</v>
      </c>
      <c r="AA11" s="22">
        <v>10250000</v>
      </c>
    </row>
    <row r="12" spans="1:27" ht="12.75">
      <c r="A12" s="27" t="s">
        <v>39</v>
      </c>
      <c r="B12" s="28"/>
      <c r="C12" s="29">
        <f aca="true" t="shared" si="0" ref="C12:Y12">SUM(C6:C11)</f>
        <v>118720736</v>
      </c>
      <c r="D12" s="29">
        <f>SUM(D6:D11)</f>
        <v>109100819</v>
      </c>
      <c r="E12" s="30">
        <f t="shared" si="0"/>
        <v>82747726</v>
      </c>
      <c r="F12" s="31">
        <f t="shared" si="0"/>
        <v>76951562</v>
      </c>
      <c r="G12" s="31">
        <f t="shared" si="0"/>
        <v>187776434</v>
      </c>
      <c r="H12" s="31">
        <f t="shared" si="0"/>
        <v>-15214600</v>
      </c>
      <c r="I12" s="31">
        <f t="shared" si="0"/>
        <v>-16956818</v>
      </c>
      <c r="J12" s="31">
        <f t="shared" si="0"/>
        <v>155605016</v>
      </c>
      <c r="K12" s="31">
        <f t="shared" si="0"/>
        <v>-16272910</v>
      </c>
      <c r="L12" s="31">
        <f t="shared" si="0"/>
        <v>-7754776</v>
      </c>
      <c r="M12" s="31">
        <f t="shared" si="0"/>
        <v>54672131</v>
      </c>
      <c r="N12" s="31">
        <f t="shared" si="0"/>
        <v>30644445</v>
      </c>
      <c r="O12" s="31">
        <f t="shared" si="0"/>
        <v>-19108379</v>
      </c>
      <c r="P12" s="31">
        <f t="shared" si="0"/>
        <v>-8469664</v>
      </c>
      <c r="Q12" s="31">
        <f t="shared" si="0"/>
        <v>35547788</v>
      </c>
      <c r="R12" s="31">
        <f t="shared" si="0"/>
        <v>7969745</v>
      </c>
      <c r="S12" s="31">
        <f t="shared" si="0"/>
        <v>-17024655</v>
      </c>
      <c r="T12" s="31">
        <f t="shared" si="0"/>
        <v>-33000791</v>
      </c>
      <c r="U12" s="31">
        <f t="shared" si="0"/>
        <v>-35092937</v>
      </c>
      <c r="V12" s="31">
        <f t="shared" si="0"/>
        <v>-85118383</v>
      </c>
      <c r="W12" s="31">
        <f t="shared" si="0"/>
        <v>109100823</v>
      </c>
      <c r="X12" s="31">
        <f t="shared" si="0"/>
        <v>76951562</v>
      </c>
      <c r="Y12" s="31">
        <f t="shared" si="0"/>
        <v>32149261</v>
      </c>
      <c r="Z12" s="32">
        <f>+IF(X12&lt;&gt;0,+(Y12/X12)*100,0)</f>
        <v>41.778568445433244</v>
      </c>
      <c r="AA12" s="33">
        <f>SUM(AA6:AA11)</f>
        <v>76951562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-1</v>
      </c>
      <c r="D15" s="18">
        <v>-1</v>
      </c>
      <c r="E15" s="19"/>
      <c r="F15" s="20"/>
      <c r="G15" s="20">
        <v>-1</v>
      </c>
      <c r="H15" s="20"/>
      <c r="I15" s="20"/>
      <c r="J15" s="20">
        <v>-1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-1</v>
      </c>
      <c r="X15" s="20"/>
      <c r="Y15" s="20">
        <v>-1</v>
      </c>
      <c r="Z15" s="21"/>
      <c r="AA15" s="22"/>
    </row>
    <row r="16" spans="1:27" ht="12.75">
      <c r="A16" s="23" t="s">
        <v>42</v>
      </c>
      <c r="B16" s="17"/>
      <c r="C16" s="18">
        <v>4479350</v>
      </c>
      <c r="D16" s="18">
        <v>4479350</v>
      </c>
      <c r="E16" s="19">
        <v>4265712</v>
      </c>
      <c r="F16" s="20">
        <v>4265712</v>
      </c>
      <c r="G16" s="24">
        <v>4479350</v>
      </c>
      <c r="H16" s="24"/>
      <c r="I16" s="24"/>
      <c r="J16" s="20">
        <v>4479350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4479350</v>
      </c>
      <c r="X16" s="20">
        <v>4265712</v>
      </c>
      <c r="Y16" s="24">
        <v>213638</v>
      </c>
      <c r="Z16" s="25">
        <v>5.01</v>
      </c>
      <c r="AA16" s="26">
        <v>4265712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204594342</v>
      </c>
      <c r="D19" s="18">
        <v>213397233</v>
      </c>
      <c r="E19" s="19">
        <v>223077670</v>
      </c>
      <c r="F19" s="20">
        <v>228612889</v>
      </c>
      <c r="G19" s="20">
        <v>228837812</v>
      </c>
      <c r="H19" s="20">
        <v>-20864362</v>
      </c>
      <c r="I19" s="20">
        <v>19000</v>
      </c>
      <c r="J19" s="20">
        <v>207992450</v>
      </c>
      <c r="K19" s="20">
        <v>1248722</v>
      </c>
      <c r="L19" s="20">
        <v>-1839561</v>
      </c>
      <c r="M19" s="20">
        <v>906994</v>
      </c>
      <c r="N19" s="20">
        <v>316155</v>
      </c>
      <c r="O19" s="20">
        <v>423259</v>
      </c>
      <c r="P19" s="20">
        <v>-198639</v>
      </c>
      <c r="Q19" s="20">
        <v>3153396</v>
      </c>
      <c r="R19" s="20">
        <v>3378016</v>
      </c>
      <c r="S19" s="20">
        <v>-706494</v>
      </c>
      <c r="T19" s="20">
        <v>346901</v>
      </c>
      <c r="U19" s="20">
        <v>2070185</v>
      </c>
      <c r="V19" s="20">
        <v>1710592</v>
      </c>
      <c r="W19" s="20">
        <v>213397213</v>
      </c>
      <c r="X19" s="20">
        <v>228612889</v>
      </c>
      <c r="Y19" s="20">
        <v>-15215676</v>
      </c>
      <c r="Z19" s="21">
        <v>-6.66</v>
      </c>
      <c r="AA19" s="22">
        <v>228612889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3889577</v>
      </c>
      <c r="D22" s="18">
        <v>6257411</v>
      </c>
      <c r="E22" s="19">
        <v>8924782</v>
      </c>
      <c r="F22" s="20">
        <v>8344782</v>
      </c>
      <c r="G22" s="20">
        <v>9441029</v>
      </c>
      <c r="H22" s="20">
        <v>-5551453</v>
      </c>
      <c r="I22" s="20"/>
      <c r="J22" s="20">
        <v>3889576</v>
      </c>
      <c r="K22" s="20">
        <v>41047</v>
      </c>
      <c r="L22" s="20">
        <v>-533497</v>
      </c>
      <c r="M22" s="20">
        <v>266584</v>
      </c>
      <c r="N22" s="20">
        <v>-225866</v>
      </c>
      <c r="O22" s="20">
        <v>-106700</v>
      </c>
      <c r="P22" s="20">
        <v>39300</v>
      </c>
      <c r="Q22" s="20">
        <v>-106700</v>
      </c>
      <c r="R22" s="20">
        <v>-174100</v>
      </c>
      <c r="S22" s="20">
        <v>-106700</v>
      </c>
      <c r="T22" s="20">
        <v>-106700</v>
      </c>
      <c r="U22" s="20">
        <v>2981196</v>
      </c>
      <c r="V22" s="20">
        <v>2767796</v>
      </c>
      <c r="W22" s="20">
        <v>6257406</v>
      </c>
      <c r="X22" s="20">
        <v>8344782</v>
      </c>
      <c r="Y22" s="20">
        <v>-2087376</v>
      </c>
      <c r="Z22" s="21">
        <v>-25.01</v>
      </c>
      <c r="AA22" s="22">
        <v>8344782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212963268</v>
      </c>
      <c r="D24" s="29">
        <f>SUM(D15:D23)</f>
        <v>224133993</v>
      </c>
      <c r="E24" s="36">
        <f t="shared" si="1"/>
        <v>236268164</v>
      </c>
      <c r="F24" s="37">
        <f t="shared" si="1"/>
        <v>241223383</v>
      </c>
      <c r="G24" s="37">
        <f t="shared" si="1"/>
        <v>242758190</v>
      </c>
      <c r="H24" s="37">
        <f t="shared" si="1"/>
        <v>-26415815</v>
      </c>
      <c r="I24" s="37">
        <f t="shared" si="1"/>
        <v>19000</v>
      </c>
      <c r="J24" s="37">
        <f t="shared" si="1"/>
        <v>216361375</v>
      </c>
      <c r="K24" s="37">
        <f t="shared" si="1"/>
        <v>1289769</v>
      </c>
      <c r="L24" s="37">
        <f t="shared" si="1"/>
        <v>-2373058</v>
      </c>
      <c r="M24" s="37">
        <f t="shared" si="1"/>
        <v>1173578</v>
      </c>
      <c r="N24" s="37">
        <f t="shared" si="1"/>
        <v>90289</v>
      </c>
      <c r="O24" s="37">
        <f t="shared" si="1"/>
        <v>316559</v>
      </c>
      <c r="P24" s="37">
        <f t="shared" si="1"/>
        <v>-159339</v>
      </c>
      <c r="Q24" s="37">
        <f t="shared" si="1"/>
        <v>3046696</v>
      </c>
      <c r="R24" s="37">
        <f t="shared" si="1"/>
        <v>3203916</v>
      </c>
      <c r="S24" s="37">
        <f t="shared" si="1"/>
        <v>-813194</v>
      </c>
      <c r="T24" s="37">
        <f t="shared" si="1"/>
        <v>240201</v>
      </c>
      <c r="U24" s="37">
        <f t="shared" si="1"/>
        <v>5051381</v>
      </c>
      <c r="V24" s="37">
        <f t="shared" si="1"/>
        <v>4478388</v>
      </c>
      <c r="W24" s="37">
        <f t="shared" si="1"/>
        <v>224133968</v>
      </c>
      <c r="X24" s="37">
        <f t="shared" si="1"/>
        <v>241223383</v>
      </c>
      <c r="Y24" s="37">
        <f t="shared" si="1"/>
        <v>-17089415</v>
      </c>
      <c r="Z24" s="38">
        <f>+IF(X24&lt;&gt;0,+(Y24/X24)*100,0)</f>
        <v>-7.084476963827342</v>
      </c>
      <c r="AA24" s="39">
        <f>SUM(AA15:AA23)</f>
        <v>241223383</v>
      </c>
    </row>
    <row r="25" spans="1:27" ht="12.75">
      <c r="A25" s="27" t="s">
        <v>50</v>
      </c>
      <c r="B25" s="28"/>
      <c r="C25" s="29">
        <f aca="true" t="shared" si="2" ref="C25:Y25">+C12+C24</f>
        <v>331684004</v>
      </c>
      <c r="D25" s="29">
        <f>+D12+D24</f>
        <v>333234812</v>
      </c>
      <c r="E25" s="30">
        <f t="shared" si="2"/>
        <v>319015890</v>
      </c>
      <c r="F25" s="31">
        <f t="shared" si="2"/>
        <v>318174945</v>
      </c>
      <c r="G25" s="31">
        <f t="shared" si="2"/>
        <v>430534624</v>
      </c>
      <c r="H25" s="31">
        <f t="shared" si="2"/>
        <v>-41630415</v>
      </c>
      <c r="I25" s="31">
        <f t="shared" si="2"/>
        <v>-16937818</v>
      </c>
      <c r="J25" s="31">
        <f t="shared" si="2"/>
        <v>371966391</v>
      </c>
      <c r="K25" s="31">
        <f t="shared" si="2"/>
        <v>-14983141</v>
      </c>
      <c r="L25" s="31">
        <f t="shared" si="2"/>
        <v>-10127834</v>
      </c>
      <c r="M25" s="31">
        <f t="shared" si="2"/>
        <v>55845709</v>
      </c>
      <c r="N25" s="31">
        <f t="shared" si="2"/>
        <v>30734734</v>
      </c>
      <c r="O25" s="31">
        <f t="shared" si="2"/>
        <v>-18791820</v>
      </c>
      <c r="P25" s="31">
        <f t="shared" si="2"/>
        <v>-8629003</v>
      </c>
      <c r="Q25" s="31">
        <f t="shared" si="2"/>
        <v>38594484</v>
      </c>
      <c r="R25" s="31">
        <f t="shared" si="2"/>
        <v>11173661</v>
      </c>
      <c r="S25" s="31">
        <f t="shared" si="2"/>
        <v>-17837849</v>
      </c>
      <c r="T25" s="31">
        <f t="shared" si="2"/>
        <v>-32760590</v>
      </c>
      <c r="U25" s="31">
        <f t="shared" si="2"/>
        <v>-30041556</v>
      </c>
      <c r="V25" s="31">
        <f t="shared" si="2"/>
        <v>-80639995</v>
      </c>
      <c r="W25" s="31">
        <f t="shared" si="2"/>
        <v>333234791</v>
      </c>
      <c r="X25" s="31">
        <f t="shared" si="2"/>
        <v>318174945</v>
      </c>
      <c r="Y25" s="31">
        <f t="shared" si="2"/>
        <v>15059846</v>
      </c>
      <c r="Z25" s="32">
        <f>+IF(X25&lt;&gt;0,+(Y25/X25)*100,0)</f>
        <v>4.733196700953307</v>
      </c>
      <c r="AA25" s="33">
        <f>+AA12+AA24</f>
        <v>318174945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7475200</v>
      </c>
      <c r="D30" s="18">
        <v>7475200</v>
      </c>
      <c r="E30" s="19"/>
      <c r="F30" s="20"/>
      <c r="G30" s="20">
        <v>7475200</v>
      </c>
      <c r="H30" s="20"/>
      <c r="I30" s="20"/>
      <c r="J30" s="20">
        <v>7475200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7475200</v>
      </c>
      <c r="X30" s="20"/>
      <c r="Y30" s="20">
        <v>7475200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30870578</v>
      </c>
      <c r="D32" s="18">
        <v>10458280</v>
      </c>
      <c r="E32" s="19">
        <v>26365979</v>
      </c>
      <c r="F32" s="20">
        <v>10559568</v>
      </c>
      <c r="G32" s="20">
        <v>14743741</v>
      </c>
      <c r="H32" s="20">
        <v>1313257</v>
      </c>
      <c r="I32" s="20">
        <v>39774</v>
      </c>
      <c r="J32" s="20">
        <v>16096772</v>
      </c>
      <c r="K32" s="20">
        <v>2383819</v>
      </c>
      <c r="L32" s="20">
        <v>8875605</v>
      </c>
      <c r="M32" s="20">
        <v>2194749</v>
      </c>
      <c r="N32" s="20">
        <v>13454173</v>
      </c>
      <c r="O32" s="20">
        <v>-3707296</v>
      </c>
      <c r="P32" s="20">
        <v>7711057</v>
      </c>
      <c r="Q32" s="20">
        <v>-7952824</v>
      </c>
      <c r="R32" s="20">
        <v>-3949063</v>
      </c>
      <c r="S32" s="20">
        <v>-1868256</v>
      </c>
      <c r="T32" s="20">
        <v>-14568901</v>
      </c>
      <c r="U32" s="20">
        <v>1293551</v>
      </c>
      <c r="V32" s="20">
        <v>-15143606</v>
      </c>
      <c r="W32" s="20">
        <v>10458276</v>
      </c>
      <c r="X32" s="20">
        <v>10559568</v>
      </c>
      <c r="Y32" s="20">
        <v>-101292</v>
      </c>
      <c r="Z32" s="21">
        <v>-0.96</v>
      </c>
      <c r="AA32" s="22">
        <v>10559568</v>
      </c>
    </row>
    <row r="33" spans="1:27" ht="12.75">
      <c r="A33" s="23" t="s">
        <v>57</v>
      </c>
      <c r="B33" s="17"/>
      <c r="C33" s="18">
        <v>38048101</v>
      </c>
      <c r="D33" s="18">
        <v>37352897</v>
      </c>
      <c r="E33" s="19">
        <v>35624552</v>
      </c>
      <c r="F33" s="20">
        <v>35624552</v>
      </c>
      <c r="G33" s="20">
        <v>35515081</v>
      </c>
      <c r="H33" s="20">
        <v>2296824</v>
      </c>
      <c r="I33" s="20">
        <v>-66788</v>
      </c>
      <c r="J33" s="20">
        <v>37745117</v>
      </c>
      <c r="K33" s="20">
        <v>-24873</v>
      </c>
      <c r="L33" s="20">
        <v>-5316</v>
      </c>
      <c r="M33" s="20">
        <v>-9244</v>
      </c>
      <c r="N33" s="20">
        <v>-39433</v>
      </c>
      <c r="O33" s="20">
        <v>-9983</v>
      </c>
      <c r="P33" s="20">
        <v>-119212</v>
      </c>
      <c r="Q33" s="20">
        <v>-90504</v>
      </c>
      <c r="R33" s="20">
        <v>-219699</v>
      </c>
      <c r="S33" s="20">
        <v>-53145</v>
      </c>
      <c r="T33" s="20">
        <v>-41688</v>
      </c>
      <c r="U33" s="20">
        <v>-38253</v>
      </c>
      <c r="V33" s="20">
        <v>-133086</v>
      </c>
      <c r="W33" s="20">
        <v>37352899</v>
      </c>
      <c r="X33" s="20">
        <v>35624552</v>
      </c>
      <c r="Y33" s="20">
        <v>1728347</v>
      </c>
      <c r="Z33" s="21">
        <v>4.85</v>
      </c>
      <c r="AA33" s="22">
        <v>35624552</v>
      </c>
    </row>
    <row r="34" spans="1:27" ht="12.75">
      <c r="A34" s="27" t="s">
        <v>58</v>
      </c>
      <c r="B34" s="28"/>
      <c r="C34" s="29">
        <f aca="true" t="shared" si="3" ref="C34:Y34">SUM(C29:C33)</f>
        <v>76393879</v>
      </c>
      <c r="D34" s="29">
        <f>SUM(D29:D33)</f>
        <v>55286377</v>
      </c>
      <c r="E34" s="30">
        <f t="shared" si="3"/>
        <v>61990531</v>
      </c>
      <c r="F34" s="31">
        <f t="shared" si="3"/>
        <v>46184120</v>
      </c>
      <c r="G34" s="31">
        <f t="shared" si="3"/>
        <v>57734022</v>
      </c>
      <c r="H34" s="31">
        <f t="shared" si="3"/>
        <v>3610081</v>
      </c>
      <c r="I34" s="31">
        <f t="shared" si="3"/>
        <v>-27014</v>
      </c>
      <c r="J34" s="31">
        <f t="shared" si="3"/>
        <v>61317089</v>
      </c>
      <c r="K34" s="31">
        <f t="shared" si="3"/>
        <v>2358946</v>
      </c>
      <c r="L34" s="31">
        <f t="shared" si="3"/>
        <v>8870289</v>
      </c>
      <c r="M34" s="31">
        <f t="shared" si="3"/>
        <v>2185505</v>
      </c>
      <c r="N34" s="31">
        <f t="shared" si="3"/>
        <v>13414740</v>
      </c>
      <c r="O34" s="31">
        <f t="shared" si="3"/>
        <v>-3717279</v>
      </c>
      <c r="P34" s="31">
        <f t="shared" si="3"/>
        <v>7591845</v>
      </c>
      <c r="Q34" s="31">
        <f t="shared" si="3"/>
        <v>-8043328</v>
      </c>
      <c r="R34" s="31">
        <f t="shared" si="3"/>
        <v>-4168762</v>
      </c>
      <c r="S34" s="31">
        <f t="shared" si="3"/>
        <v>-1921401</v>
      </c>
      <c r="T34" s="31">
        <f t="shared" si="3"/>
        <v>-14610589</v>
      </c>
      <c r="U34" s="31">
        <f t="shared" si="3"/>
        <v>1255298</v>
      </c>
      <c r="V34" s="31">
        <f t="shared" si="3"/>
        <v>-15276692</v>
      </c>
      <c r="W34" s="31">
        <f t="shared" si="3"/>
        <v>55286375</v>
      </c>
      <c r="X34" s="31">
        <f t="shared" si="3"/>
        <v>46184120</v>
      </c>
      <c r="Y34" s="31">
        <f t="shared" si="3"/>
        <v>9102255</v>
      </c>
      <c r="Z34" s="32">
        <f>+IF(X34&lt;&gt;0,+(Y34/X34)*100,0)</f>
        <v>19.708624955937236</v>
      </c>
      <c r="AA34" s="33">
        <f>SUM(AA29:AA33)</f>
        <v>46184120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124034623</v>
      </c>
      <c r="D37" s="18">
        <v>117020584</v>
      </c>
      <c r="E37" s="19">
        <v>124029223</v>
      </c>
      <c r="F37" s="20">
        <v>124029223</v>
      </c>
      <c r="G37" s="20">
        <v>124034622</v>
      </c>
      <c r="H37" s="20"/>
      <c r="I37" s="20"/>
      <c r="J37" s="20">
        <v>124034622</v>
      </c>
      <c r="K37" s="20"/>
      <c r="L37" s="20"/>
      <c r="M37" s="20"/>
      <c r="N37" s="20"/>
      <c r="O37" s="20"/>
      <c r="P37" s="20"/>
      <c r="Q37" s="20"/>
      <c r="R37" s="20"/>
      <c r="S37" s="20"/>
      <c r="T37" s="20">
        <v>-3372188</v>
      </c>
      <c r="U37" s="20">
        <v>-3641850</v>
      </c>
      <c r="V37" s="20">
        <v>-7014038</v>
      </c>
      <c r="W37" s="20">
        <v>117020584</v>
      </c>
      <c r="X37" s="20">
        <v>124029223</v>
      </c>
      <c r="Y37" s="20">
        <v>-7008639</v>
      </c>
      <c r="Z37" s="21">
        <v>-5.65</v>
      </c>
      <c r="AA37" s="22">
        <v>124029223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124034623</v>
      </c>
      <c r="D39" s="29">
        <f>SUM(D37:D38)</f>
        <v>117020584</v>
      </c>
      <c r="E39" s="36">
        <f t="shared" si="4"/>
        <v>124029223</v>
      </c>
      <c r="F39" s="37">
        <f t="shared" si="4"/>
        <v>124029223</v>
      </c>
      <c r="G39" s="37">
        <f t="shared" si="4"/>
        <v>124034622</v>
      </c>
      <c r="H39" s="37">
        <f t="shared" si="4"/>
        <v>0</v>
      </c>
      <c r="I39" s="37">
        <f t="shared" si="4"/>
        <v>0</v>
      </c>
      <c r="J39" s="37">
        <f t="shared" si="4"/>
        <v>124034622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-3372188</v>
      </c>
      <c r="U39" s="37">
        <f t="shared" si="4"/>
        <v>-3641850</v>
      </c>
      <c r="V39" s="37">
        <f t="shared" si="4"/>
        <v>-7014038</v>
      </c>
      <c r="W39" s="37">
        <f t="shared" si="4"/>
        <v>117020584</v>
      </c>
      <c r="X39" s="37">
        <f t="shared" si="4"/>
        <v>124029223</v>
      </c>
      <c r="Y39" s="37">
        <f t="shared" si="4"/>
        <v>-7008639</v>
      </c>
      <c r="Z39" s="38">
        <f>+IF(X39&lt;&gt;0,+(Y39/X39)*100,0)</f>
        <v>-5.650796506239502</v>
      </c>
      <c r="AA39" s="39">
        <f>SUM(AA37:AA38)</f>
        <v>124029223</v>
      </c>
    </row>
    <row r="40" spans="1:27" ht="12.75">
      <c r="A40" s="27" t="s">
        <v>62</v>
      </c>
      <c r="B40" s="28"/>
      <c r="C40" s="29">
        <f aca="true" t="shared" si="5" ref="C40:Y40">+C34+C39</f>
        <v>200428502</v>
      </c>
      <c r="D40" s="29">
        <f>+D34+D39</f>
        <v>172306961</v>
      </c>
      <c r="E40" s="30">
        <f t="shared" si="5"/>
        <v>186019754</v>
      </c>
      <c r="F40" s="31">
        <f t="shared" si="5"/>
        <v>170213343</v>
      </c>
      <c r="G40" s="31">
        <f t="shared" si="5"/>
        <v>181768644</v>
      </c>
      <c r="H40" s="31">
        <f t="shared" si="5"/>
        <v>3610081</v>
      </c>
      <c r="I40" s="31">
        <f t="shared" si="5"/>
        <v>-27014</v>
      </c>
      <c r="J40" s="31">
        <f t="shared" si="5"/>
        <v>185351711</v>
      </c>
      <c r="K40" s="31">
        <f t="shared" si="5"/>
        <v>2358946</v>
      </c>
      <c r="L40" s="31">
        <f t="shared" si="5"/>
        <v>8870289</v>
      </c>
      <c r="M40" s="31">
        <f t="shared" si="5"/>
        <v>2185505</v>
      </c>
      <c r="N40" s="31">
        <f t="shared" si="5"/>
        <v>13414740</v>
      </c>
      <c r="O40" s="31">
        <f t="shared" si="5"/>
        <v>-3717279</v>
      </c>
      <c r="P40" s="31">
        <f t="shared" si="5"/>
        <v>7591845</v>
      </c>
      <c r="Q40" s="31">
        <f t="shared" si="5"/>
        <v>-8043328</v>
      </c>
      <c r="R40" s="31">
        <f t="shared" si="5"/>
        <v>-4168762</v>
      </c>
      <c r="S40" s="31">
        <f t="shared" si="5"/>
        <v>-1921401</v>
      </c>
      <c r="T40" s="31">
        <f t="shared" si="5"/>
        <v>-17982777</v>
      </c>
      <c r="U40" s="31">
        <f t="shared" si="5"/>
        <v>-2386552</v>
      </c>
      <c r="V40" s="31">
        <f t="shared" si="5"/>
        <v>-22290730</v>
      </c>
      <c r="W40" s="31">
        <f t="shared" si="5"/>
        <v>172306959</v>
      </c>
      <c r="X40" s="31">
        <f t="shared" si="5"/>
        <v>170213343</v>
      </c>
      <c r="Y40" s="31">
        <f t="shared" si="5"/>
        <v>2093616</v>
      </c>
      <c r="Z40" s="32">
        <f>+IF(X40&lt;&gt;0,+(Y40/X40)*100,0)</f>
        <v>1.2299952301624204</v>
      </c>
      <c r="AA40" s="33">
        <f>+AA34+AA39</f>
        <v>170213343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131255502</v>
      </c>
      <c r="D42" s="43">
        <f>+D25-D40</f>
        <v>160927851</v>
      </c>
      <c r="E42" s="44">
        <f t="shared" si="6"/>
        <v>132996136</v>
      </c>
      <c r="F42" s="45">
        <f t="shared" si="6"/>
        <v>147961602</v>
      </c>
      <c r="G42" s="45">
        <f t="shared" si="6"/>
        <v>248765980</v>
      </c>
      <c r="H42" s="45">
        <f t="shared" si="6"/>
        <v>-45240496</v>
      </c>
      <c r="I42" s="45">
        <f t="shared" si="6"/>
        <v>-16910804</v>
      </c>
      <c r="J42" s="45">
        <f t="shared" si="6"/>
        <v>186614680</v>
      </c>
      <c r="K42" s="45">
        <f t="shared" si="6"/>
        <v>-17342087</v>
      </c>
      <c r="L42" s="45">
        <f t="shared" si="6"/>
        <v>-18998123</v>
      </c>
      <c r="M42" s="45">
        <f t="shared" si="6"/>
        <v>53660204</v>
      </c>
      <c r="N42" s="45">
        <f t="shared" si="6"/>
        <v>17319994</v>
      </c>
      <c r="O42" s="45">
        <f t="shared" si="6"/>
        <v>-15074541</v>
      </c>
      <c r="P42" s="45">
        <f t="shared" si="6"/>
        <v>-16220848</v>
      </c>
      <c r="Q42" s="45">
        <f t="shared" si="6"/>
        <v>46637812</v>
      </c>
      <c r="R42" s="45">
        <f t="shared" si="6"/>
        <v>15342423</v>
      </c>
      <c r="S42" s="45">
        <f t="shared" si="6"/>
        <v>-15916448</v>
      </c>
      <c r="T42" s="45">
        <f t="shared" si="6"/>
        <v>-14777813</v>
      </c>
      <c r="U42" s="45">
        <f t="shared" si="6"/>
        <v>-27655004</v>
      </c>
      <c r="V42" s="45">
        <f t="shared" si="6"/>
        <v>-58349265</v>
      </c>
      <c r="W42" s="45">
        <f t="shared" si="6"/>
        <v>160927832</v>
      </c>
      <c r="X42" s="45">
        <f t="shared" si="6"/>
        <v>147961602</v>
      </c>
      <c r="Y42" s="45">
        <f t="shared" si="6"/>
        <v>12966230</v>
      </c>
      <c r="Z42" s="46">
        <f>+IF(X42&lt;&gt;0,+(Y42/X42)*100,0)</f>
        <v>8.763239803256523</v>
      </c>
      <c r="AA42" s="47">
        <f>+AA25-AA40</f>
        <v>147961602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184352108</v>
      </c>
      <c r="D45" s="18">
        <v>178286748</v>
      </c>
      <c r="E45" s="19">
        <v>131752459</v>
      </c>
      <c r="F45" s="20">
        <v>133111531</v>
      </c>
      <c r="G45" s="20">
        <v>248765981</v>
      </c>
      <c r="H45" s="20">
        <v>-45240494</v>
      </c>
      <c r="I45" s="20">
        <v>-16910804</v>
      </c>
      <c r="J45" s="20">
        <v>186614683</v>
      </c>
      <c r="K45" s="20">
        <v>-17342092</v>
      </c>
      <c r="L45" s="20">
        <v>-18998118</v>
      </c>
      <c r="M45" s="20">
        <v>53660210</v>
      </c>
      <c r="N45" s="20">
        <v>17320000</v>
      </c>
      <c r="O45" s="20">
        <v>-15074541</v>
      </c>
      <c r="P45" s="20">
        <v>-16220848</v>
      </c>
      <c r="Q45" s="20">
        <v>46637812</v>
      </c>
      <c r="R45" s="20">
        <v>15342423</v>
      </c>
      <c r="S45" s="20">
        <v>-15916443</v>
      </c>
      <c r="T45" s="20">
        <v>-14777810</v>
      </c>
      <c r="U45" s="20">
        <v>-10296111</v>
      </c>
      <c r="V45" s="20">
        <v>-40990364</v>
      </c>
      <c r="W45" s="20">
        <v>178286742</v>
      </c>
      <c r="X45" s="20">
        <v>133111531</v>
      </c>
      <c r="Y45" s="20">
        <v>45175211</v>
      </c>
      <c r="Z45" s="48">
        <v>33.94</v>
      </c>
      <c r="AA45" s="22">
        <v>133111531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184352108</v>
      </c>
      <c r="D48" s="51">
        <f>SUM(D45:D47)</f>
        <v>178286748</v>
      </c>
      <c r="E48" s="52">
        <f t="shared" si="7"/>
        <v>131752459</v>
      </c>
      <c r="F48" s="53">
        <f t="shared" si="7"/>
        <v>133111531</v>
      </c>
      <c r="G48" s="53">
        <f t="shared" si="7"/>
        <v>248765981</v>
      </c>
      <c r="H48" s="53">
        <f t="shared" si="7"/>
        <v>-45240494</v>
      </c>
      <c r="I48" s="53">
        <f t="shared" si="7"/>
        <v>-16910804</v>
      </c>
      <c r="J48" s="53">
        <f t="shared" si="7"/>
        <v>186614683</v>
      </c>
      <c r="K48" s="53">
        <f t="shared" si="7"/>
        <v>-17342092</v>
      </c>
      <c r="L48" s="53">
        <f t="shared" si="7"/>
        <v>-18998118</v>
      </c>
      <c r="M48" s="53">
        <f t="shared" si="7"/>
        <v>53660210</v>
      </c>
      <c r="N48" s="53">
        <f t="shared" si="7"/>
        <v>17320000</v>
      </c>
      <c r="O48" s="53">
        <f t="shared" si="7"/>
        <v>-15074541</v>
      </c>
      <c r="P48" s="53">
        <f t="shared" si="7"/>
        <v>-16220848</v>
      </c>
      <c r="Q48" s="53">
        <f t="shared" si="7"/>
        <v>46637812</v>
      </c>
      <c r="R48" s="53">
        <f t="shared" si="7"/>
        <v>15342423</v>
      </c>
      <c r="S48" s="53">
        <f t="shared" si="7"/>
        <v>-15916443</v>
      </c>
      <c r="T48" s="53">
        <f t="shared" si="7"/>
        <v>-14777810</v>
      </c>
      <c r="U48" s="53">
        <f t="shared" si="7"/>
        <v>-10296111</v>
      </c>
      <c r="V48" s="53">
        <f t="shared" si="7"/>
        <v>-40990364</v>
      </c>
      <c r="W48" s="53">
        <f t="shared" si="7"/>
        <v>178286742</v>
      </c>
      <c r="X48" s="53">
        <f t="shared" si="7"/>
        <v>133111531</v>
      </c>
      <c r="Y48" s="53">
        <f t="shared" si="7"/>
        <v>45175211</v>
      </c>
      <c r="Z48" s="54">
        <f>+IF(X48&lt;&gt;0,+(Y48/X48)*100,0)</f>
        <v>33.93786448147756</v>
      </c>
      <c r="AA48" s="55">
        <f>SUM(AA45:AA47)</f>
        <v>133111531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24533932</v>
      </c>
      <c r="D6" s="18"/>
      <c r="E6" s="19">
        <v>32570</v>
      </c>
      <c r="F6" s="20">
        <v>53820942</v>
      </c>
      <c r="G6" s="20">
        <v>-3563497</v>
      </c>
      <c r="H6" s="20">
        <v>-3236268</v>
      </c>
      <c r="I6" s="20">
        <v>5340297</v>
      </c>
      <c r="J6" s="20">
        <v>-1459468</v>
      </c>
      <c r="K6" s="20">
        <v>2412897</v>
      </c>
      <c r="L6" s="20">
        <v>304621</v>
      </c>
      <c r="M6" s="20">
        <v>-82278734</v>
      </c>
      <c r="N6" s="20">
        <v>-79561216</v>
      </c>
      <c r="O6" s="20">
        <v>148828537</v>
      </c>
      <c r="P6" s="20">
        <v>-4945333</v>
      </c>
      <c r="Q6" s="20">
        <v>-29200725</v>
      </c>
      <c r="R6" s="20">
        <v>114682479</v>
      </c>
      <c r="S6" s="20">
        <v>-17371346</v>
      </c>
      <c r="T6" s="20">
        <v>6551739</v>
      </c>
      <c r="U6" s="20">
        <v>4318594</v>
      </c>
      <c r="V6" s="20">
        <v>-6501013</v>
      </c>
      <c r="W6" s="20">
        <v>27160782</v>
      </c>
      <c r="X6" s="20">
        <v>53820942</v>
      </c>
      <c r="Y6" s="20">
        <v>-26660160</v>
      </c>
      <c r="Z6" s="21">
        <v>-49.53</v>
      </c>
      <c r="AA6" s="22">
        <v>53820942</v>
      </c>
    </row>
    <row r="7" spans="1:27" ht="12.75">
      <c r="A7" s="23" t="s">
        <v>34</v>
      </c>
      <c r="B7" s="17"/>
      <c r="C7" s="18">
        <v>-1</v>
      </c>
      <c r="D7" s="18"/>
      <c r="E7" s="19">
        <v>1000000</v>
      </c>
      <c r="F7" s="20">
        <v>1000000</v>
      </c>
      <c r="G7" s="20">
        <v>95422438</v>
      </c>
      <c r="H7" s="20">
        <v>-26716438</v>
      </c>
      <c r="I7" s="20">
        <v>-22445862</v>
      </c>
      <c r="J7" s="20">
        <v>46260138</v>
      </c>
      <c r="K7" s="20">
        <v>-11900000</v>
      </c>
      <c r="L7" s="20">
        <v>4568306</v>
      </c>
      <c r="M7" s="20"/>
      <c r="N7" s="20">
        <v>-7331694</v>
      </c>
      <c r="O7" s="20">
        <v>-158269305</v>
      </c>
      <c r="P7" s="20">
        <v>1000000</v>
      </c>
      <c r="Q7" s="20">
        <v>196226171</v>
      </c>
      <c r="R7" s="20">
        <v>38956866</v>
      </c>
      <c r="S7" s="20">
        <v>-13000000</v>
      </c>
      <c r="T7" s="20"/>
      <c r="U7" s="20">
        <v>5832627</v>
      </c>
      <c r="V7" s="20">
        <v>-7167373</v>
      </c>
      <c r="W7" s="20">
        <v>70717937</v>
      </c>
      <c r="X7" s="20">
        <v>1000000</v>
      </c>
      <c r="Y7" s="20">
        <v>69717937</v>
      </c>
      <c r="Z7" s="21">
        <v>6971.79</v>
      </c>
      <c r="AA7" s="22">
        <v>1000000</v>
      </c>
    </row>
    <row r="8" spans="1:27" ht="12.75">
      <c r="A8" s="23" t="s">
        <v>35</v>
      </c>
      <c r="B8" s="17"/>
      <c r="C8" s="18">
        <v>121623846</v>
      </c>
      <c r="D8" s="18"/>
      <c r="E8" s="19">
        <v>86985559</v>
      </c>
      <c r="F8" s="20">
        <v>-343868205</v>
      </c>
      <c r="G8" s="20">
        <v>166648828</v>
      </c>
      <c r="H8" s="20">
        <v>-39013837</v>
      </c>
      <c r="I8" s="20">
        <v>7518575</v>
      </c>
      <c r="J8" s="20">
        <v>135153566</v>
      </c>
      <c r="K8" s="20">
        <v>-1131088</v>
      </c>
      <c r="L8" s="20">
        <v>14188121</v>
      </c>
      <c r="M8" s="20">
        <v>-37669499</v>
      </c>
      <c r="N8" s="20">
        <v>-24612466</v>
      </c>
      <c r="O8" s="20">
        <v>-10474368</v>
      </c>
      <c r="P8" s="20">
        <v>12458566</v>
      </c>
      <c r="Q8" s="20">
        <v>14251373</v>
      </c>
      <c r="R8" s="20">
        <v>16235571</v>
      </c>
      <c r="S8" s="20">
        <v>-10387112</v>
      </c>
      <c r="T8" s="20">
        <v>2214944</v>
      </c>
      <c r="U8" s="20">
        <v>1972990</v>
      </c>
      <c r="V8" s="20">
        <v>-6199178</v>
      </c>
      <c r="W8" s="20">
        <v>120577493</v>
      </c>
      <c r="X8" s="20">
        <v>-343868205</v>
      </c>
      <c r="Y8" s="20">
        <v>464445698</v>
      </c>
      <c r="Z8" s="21">
        <v>-135.07</v>
      </c>
      <c r="AA8" s="22">
        <v>-343868205</v>
      </c>
    </row>
    <row r="9" spans="1:27" ht="12.75">
      <c r="A9" s="23" t="s">
        <v>36</v>
      </c>
      <c r="B9" s="17"/>
      <c r="C9" s="18">
        <v>192247697</v>
      </c>
      <c r="D9" s="18"/>
      <c r="E9" s="19">
        <v>17765579</v>
      </c>
      <c r="F9" s="20">
        <v>17765579</v>
      </c>
      <c r="G9" s="20">
        <v>189646133</v>
      </c>
      <c r="H9" s="20">
        <v>27895280</v>
      </c>
      <c r="I9" s="20">
        <v>-473180</v>
      </c>
      <c r="J9" s="20">
        <v>217068233</v>
      </c>
      <c r="K9" s="20">
        <v>5023470</v>
      </c>
      <c r="L9" s="20">
        <v>-4990787</v>
      </c>
      <c r="M9" s="20">
        <v>-15300218</v>
      </c>
      <c r="N9" s="20">
        <v>-15267535</v>
      </c>
      <c r="O9" s="20">
        <v>3730391</v>
      </c>
      <c r="P9" s="20">
        <v>988202</v>
      </c>
      <c r="Q9" s="20">
        <v>15670660</v>
      </c>
      <c r="R9" s="20">
        <v>20389253</v>
      </c>
      <c r="S9" s="20">
        <v>68850472</v>
      </c>
      <c r="T9" s="20">
        <v>3563166</v>
      </c>
      <c r="U9" s="20">
        <v>26638955</v>
      </c>
      <c r="V9" s="20">
        <v>99052593</v>
      </c>
      <c r="W9" s="20">
        <v>321242544</v>
      </c>
      <c r="X9" s="20">
        <v>17765579</v>
      </c>
      <c r="Y9" s="20">
        <v>303476965</v>
      </c>
      <c r="Z9" s="21">
        <v>1708.23</v>
      </c>
      <c r="AA9" s="22">
        <v>17765579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9760212</v>
      </c>
      <c r="D11" s="18"/>
      <c r="E11" s="19">
        <v>13212704</v>
      </c>
      <c r="F11" s="20">
        <v>13212704</v>
      </c>
      <c r="G11" s="20">
        <v>9913530</v>
      </c>
      <c r="H11" s="20">
        <v>-1910730</v>
      </c>
      <c r="I11" s="20">
        <v>939945</v>
      </c>
      <c r="J11" s="20">
        <v>8942745</v>
      </c>
      <c r="K11" s="20">
        <v>588215</v>
      </c>
      <c r="L11" s="20">
        <v>375239</v>
      </c>
      <c r="M11" s="20">
        <v>4927943</v>
      </c>
      <c r="N11" s="20">
        <v>5891397</v>
      </c>
      <c r="O11" s="20">
        <v>1689337</v>
      </c>
      <c r="P11" s="20">
        <v>1503077</v>
      </c>
      <c r="Q11" s="20">
        <v>1743709</v>
      </c>
      <c r="R11" s="20">
        <v>4936123</v>
      </c>
      <c r="S11" s="20">
        <v>-24705</v>
      </c>
      <c r="T11" s="20">
        <v>-1716177</v>
      </c>
      <c r="U11" s="20">
        <v>-1022568</v>
      </c>
      <c r="V11" s="20">
        <v>-2763450</v>
      </c>
      <c r="W11" s="20">
        <v>17006815</v>
      </c>
      <c r="X11" s="20">
        <v>13212704</v>
      </c>
      <c r="Y11" s="20">
        <v>3794111</v>
      </c>
      <c r="Z11" s="21">
        <v>28.72</v>
      </c>
      <c r="AA11" s="22">
        <v>13212704</v>
      </c>
    </row>
    <row r="12" spans="1:27" ht="12.75">
      <c r="A12" s="27" t="s">
        <v>39</v>
      </c>
      <c r="B12" s="28"/>
      <c r="C12" s="29">
        <f aca="true" t="shared" si="0" ref="C12:Y12">SUM(C6:C11)</f>
        <v>348165686</v>
      </c>
      <c r="D12" s="29">
        <f>SUM(D6:D11)</f>
        <v>0</v>
      </c>
      <c r="E12" s="30">
        <f t="shared" si="0"/>
        <v>118996412</v>
      </c>
      <c r="F12" s="31">
        <f t="shared" si="0"/>
        <v>-258068980</v>
      </c>
      <c r="G12" s="31">
        <f t="shared" si="0"/>
        <v>458067432</v>
      </c>
      <c r="H12" s="31">
        <f t="shared" si="0"/>
        <v>-42981993</v>
      </c>
      <c r="I12" s="31">
        <f t="shared" si="0"/>
        <v>-9120225</v>
      </c>
      <c r="J12" s="31">
        <f t="shared" si="0"/>
        <v>405965214</v>
      </c>
      <c r="K12" s="31">
        <f t="shared" si="0"/>
        <v>-5006506</v>
      </c>
      <c r="L12" s="31">
        <f t="shared" si="0"/>
        <v>14445500</v>
      </c>
      <c r="M12" s="31">
        <f t="shared" si="0"/>
        <v>-130320508</v>
      </c>
      <c r="N12" s="31">
        <f t="shared" si="0"/>
        <v>-120881514</v>
      </c>
      <c r="O12" s="31">
        <f t="shared" si="0"/>
        <v>-14495408</v>
      </c>
      <c r="P12" s="31">
        <f t="shared" si="0"/>
        <v>11004512</v>
      </c>
      <c r="Q12" s="31">
        <f t="shared" si="0"/>
        <v>198691188</v>
      </c>
      <c r="R12" s="31">
        <f t="shared" si="0"/>
        <v>195200292</v>
      </c>
      <c r="S12" s="31">
        <f t="shared" si="0"/>
        <v>28067309</v>
      </c>
      <c r="T12" s="31">
        <f t="shared" si="0"/>
        <v>10613672</v>
      </c>
      <c r="U12" s="31">
        <f t="shared" si="0"/>
        <v>37740598</v>
      </c>
      <c r="V12" s="31">
        <f t="shared" si="0"/>
        <v>76421579</v>
      </c>
      <c r="W12" s="31">
        <f t="shared" si="0"/>
        <v>556705571</v>
      </c>
      <c r="X12" s="31">
        <f t="shared" si="0"/>
        <v>-258068980</v>
      </c>
      <c r="Y12" s="31">
        <f t="shared" si="0"/>
        <v>814774551</v>
      </c>
      <c r="Z12" s="32">
        <f>+IF(X12&lt;&gt;0,+(Y12/X12)*100,0)</f>
        <v>-315.71967735138105</v>
      </c>
      <c r="AA12" s="33">
        <f>SUM(AA6:AA11)</f>
        <v>-258068980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-161885</v>
      </c>
      <c r="D15" s="18"/>
      <c r="E15" s="19"/>
      <c r="F15" s="20"/>
      <c r="G15" s="20">
        <v>-161885</v>
      </c>
      <c r="H15" s="20"/>
      <c r="I15" s="20"/>
      <c r="J15" s="20">
        <v>-161885</v>
      </c>
      <c r="K15" s="20"/>
      <c r="L15" s="20"/>
      <c r="M15" s="20"/>
      <c r="N15" s="20"/>
      <c r="O15" s="20"/>
      <c r="P15" s="20"/>
      <c r="Q15" s="20"/>
      <c r="R15" s="20"/>
      <c r="S15" s="20"/>
      <c r="T15" s="20">
        <v>161885</v>
      </c>
      <c r="U15" s="20"/>
      <c r="V15" s="20">
        <v>161885</v>
      </c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313959548</v>
      </c>
      <c r="D17" s="18"/>
      <c r="E17" s="19">
        <v>29105967</v>
      </c>
      <c r="F17" s="20">
        <v>29105967</v>
      </c>
      <c r="G17" s="20">
        <v>13733228</v>
      </c>
      <c r="H17" s="20">
        <v>300226320</v>
      </c>
      <c r="I17" s="20"/>
      <c r="J17" s="20">
        <v>313959548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313959548</v>
      </c>
      <c r="X17" s="20">
        <v>29105967</v>
      </c>
      <c r="Y17" s="20">
        <v>284853581</v>
      </c>
      <c r="Z17" s="21">
        <v>978.68</v>
      </c>
      <c r="AA17" s="22">
        <v>29105967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2337670172</v>
      </c>
      <c r="D19" s="18"/>
      <c r="E19" s="19">
        <v>1933964582</v>
      </c>
      <c r="F19" s="20">
        <v>1872348498</v>
      </c>
      <c r="G19" s="20">
        <v>1811779758</v>
      </c>
      <c r="H19" s="20">
        <v>551262284</v>
      </c>
      <c r="I19" s="20">
        <v>-4504801</v>
      </c>
      <c r="J19" s="20">
        <v>2358537241</v>
      </c>
      <c r="K19" s="20">
        <v>5848236</v>
      </c>
      <c r="L19" s="20">
        <v>9779402</v>
      </c>
      <c r="M19" s="20">
        <v>-47337659</v>
      </c>
      <c r="N19" s="20">
        <v>-31710021</v>
      </c>
      <c r="O19" s="20">
        <v>-4486573</v>
      </c>
      <c r="P19" s="20">
        <v>4655049</v>
      </c>
      <c r="Q19" s="20">
        <v>-1514255</v>
      </c>
      <c r="R19" s="20">
        <v>-1345779</v>
      </c>
      <c r="S19" s="20">
        <v>2663246</v>
      </c>
      <c r="T19" s="20">
        <v>-26922555</v>
      </c>
      <c r="U19" s="20">
        <v>42229957</v>
      </c>
      <c r="V19" s="20">
        <v>17970648</v>
      </c>
      <c r="W19" s="20">
        <v>2343452089</v>
      </c>
      <c r="X19" s="20">
        <v>1872348498</v>
      </c>
      <c r="Y19" s="20">
        <v>471103591</v>
      </c>
      <c r="Z19" s="21">
        <v>25.16</v>
      </c>
      <c r="AA19" s="22">
        <v>1872348498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>
        <v>4200000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4200000</v>
      </c>
      <c r="Y22" s="20">
        <v>-4200000</v>
      </c>
      <c r="Z22" s="21">
        <v>-100</v>
      </c>
      <c r="AA22" s="22">
        <v>4200000</v>
      </c>
    </row>
    <row r="23" spans="1:27" ht="12.75">
      <c r="A23" s="23" t="s">
        <v>48</v>
      </c>
      <c r="B23" s="17"/>
      <c r="C23" s="18">
        <v>192195</v>
      </c>
      <c r="D23" s="18"/>
      <c r="E23" s="19">
        <v>1047705</v>
      </c>
      <c r="F23" s="20">
        <v>1047705</v>
      </c>
      <c r="G23" s="24">
        <v>1047705</v>
      </c>
      <c r="H23" s="24">
        <v>-855510</v>
      </c>
      <c r="I23" s="24"/>
      <c r="J23" s="20">
        <v>192195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192195</v>
      </c>
      <c r="X23" s="20">
        <v>1047705</v>
      </c>
      <c r="Y23" s="24">
        <v>-855510</v>
      </c>
      <c r="Z23" s="25">
        <v>-81.66</v>
      </c>
      <c r="AA23" s="26">
        <v>1047705</v>
      </c>
    </row>
    <row r="24" spans="1:27" ht="12.75">
      <c r="A24" s="27" t="s">
        <v>49</v>
      </c>
      <c r="B24" s="35"/>
      <c r="C24" s="29">
        <f aca="true" t="shared" si="1" ref="C24:Y24">SUM(C15:C23)</f>
        <v>2651660030</v>
      </c>
      <c r="D24" s="29">
        <f>SUM(D15:D23)</f>
        <v>0</v>
      </c>
      <c r="E24" s="36">
        <f t="shared" si="1"/>
        <v>1964118254</v>
      </c>
      <c r="F24" s="37">
        <f t="shared" si="1"/>
        <v>1906702170</v>
      </c>
      <c r="G24" s="37">
        <f t="shared" si="1"/>
        <v>1826398806</v>
      </c>
      <c r="H24" s="37">
        <f t="shared" si="1"/>
        <v>850633094</v>
      </c>
      <c r="I24" s="37">
        <f t="shared" si="1"/>
        <v>-4504801</v>
      </c>
      <c r="J24" s="37">
        <f t="shared" si="1"/>
        <v>2672527099</v>
      </c>
      <c r="K24" s="37">
        <f t="shared" si="1"/>
        <v>5848236</v>
      </c>
      <c r="L24" s="37">
        <f t="shared" si="1"/>
        <v>9779402</v>
      </c>
      <c r="M24" s="37">
        <f t="shared" si="1"/>
        <v>-47337659</v>
      </c>
      <c r="N24" s="37">
        <f t="shared" si="1"/>
        <v>-31710021</v>
      </c>
      <c r="O24" s="37">
        <f t="shared" si="1"/>
        <v>-4486573</v>
      </c>
      <c r="P24" s="37">
        <f t="shared" si="1"/>
        <v>4655049</v>
      </c>
      <c r="Q24" s="37">
        <f t="shared" si="1"/>
        <v>-1514255</v>
      </c>
      <c r="R24" s="37">
        <f t="shared" si="1"/>
        <v>-1345779</v>
      </c>
      <c r="S24" s="37">
        <f t="shared" si="1"/>
        <v>2663246</v>
      </c>
      <c r="T24" s="37">
        <f t="shared" si="1"/>
        <v>-26760670</v>
      </c>
      <c r="U24" s="37">
        <f t="shared" si="1"/>
        <v>42229957</v>
      </c>
      <c r="V24" s="37">
        <f t="shared" si="1"/>
        <v>18132533</v>
      </c>
      <c r="W24" s="37">
        <f t="shared" si="1"/>
        <v>2657603832</v>
      </c>
      <c r="X24" s="37">
        <f t="shared" si="1"/>
        <v>1906702170</v>
      </c>
      <c r="Y24" s="37">
        <f t="shared" si="1"/>
        <v>750901662</v>
      </c>
      <c r="Z24" s="38">
        <f>+IF(X24&lt;&gt;0,+(Y24/X24)*100,0)</f>
        <v>39.38222097895866</v>
      </c>
      <c r="AA24" s="39">
        <f>SUM(AA15:AA23)</f>
        <v>1906702170</v>
      </c>
    </row>
    <row r="25" spans="1:27" ht="12.75">
      <c r="A25" s="27" t="s">
        <v>50</v>
      </c>
      <c r="B25" s="28"/>
      <c r="C25" s="29">
        <f aca="true" t="shared" si="2" ref="C25:Y25">+C12+C24</f>
        <v>2999825716</v>
      </c>
      <c r="D25" s="29">
        <f>+D12+D24</f>
        <v>0</v>
      </c>
      <c r="E25" s="30">
        <f t="shared" si="2"/>
        <v>2083114666</v>
      </c>
      <c r="F25" s="31">
        <f t="shared" si="2"/>
        <v>1648633190</v>
      </c>
      <c r="G25" s="31">
        <f t="shared" si="2"/>
        <v>2284466238</v>
      </c>
      <c r="H25" s="31">
        <f t="shared" si="2"/>
        <v>807651101</v>
      </c>
      <c r="I25" s="31">
        <f t="shared" si="2"/>
        <v>-13625026</v>
      </c>
      <c r="J25" s="31">
        <f t="shared" si="2"/>
        <v>3078492313</v>
      </c>
      <c r="K25" s="31">
        <f t="shared" si="2"/>
        <v>841730</v>
      </c>
      <c r="L25" s="31">
        <f t="shared" si="2"/>
        <v>24224902</v>
      </c>
      <c r="M25" s="31">
        <f t="shared" si="2"/>
        <v>-177658167</v>
      </c>
      <c r="N25" s="31">
        <f t="shared" si="2"/>
        <v>-152591535</v>
      </c>
      <c r="O25" s="31">
        <f t="shared" si="2"/>
        <v>-18981981</v>
      </c>
      <c r="P25" s="31">
        <f t="shared" si="2"/>
        <v>15659561</v>
      </c>
      <c r="Q25" s="31">
        <f t="shared" si="2"/>
        <v>197176933</v>
      </c>
      <c r="R25" s="31">
        <f t="shared" si="2"/>
        <v>193854513</v>
      </c>
      <c r="S25" s="31">
        <f t="shared" si="2"/>
        <v>30730555</v>
      </c>
      <c r="T25" s="31">
        <f t="shared" si="2"/>
        <v>-16146998</v>
      </c>
      <c r="U25" s="31">
        <f t="shared" si="2"/>
        <v>79970555</v>
      </c>
      <c r="V25" s="31">
        <f t="shared" si="2"/>
        <v>94554112</v>
      </c>
      <c r="W25" s="31">
        <f t="shared" si="2"/>
        <v>3214309403</v>
      </c>
      <c r="X25" s="31">
        <f t="shared" si="2"/>
        <v>1648633190</v>
      </c>
      <c r="Y25" s="31">
        <f t="shared" si="2"/>
        <v>1565676213</v>
      </c>
      <c r="Z25" s="32">
        <f>+IF(X25&lt;&gt;0,+(Y25/X25)*100,0)</f>
        <v>94.96813618073526</v>
      </c>
      <c r="AA25" s="33">
        <f>+AA12+AA24</f>
        <v>1648633190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16120144</v>
      </c>
      <c r="D31" s="18"/>
      <c r="E31" s="19">
        <v>14485105</v>
      </c>
      <c r="F31" s="20">
        <v>14485105</v>
      </c>
      <c r="G31" s="20">
        <v>16242552</v>
      </c>
      <c r="H31" s="20">
        <v>88403</v>
      </c>
      <c r="I31" s="20">
        <v>301467</v>
      </c>
      <c r="J31" s="20">
        <v>16632422</v>
      </c>
      <c r="K31" s="20">
        <v>73412</v>
      </c>
      <c r="L31" s="20">
        <v>130320</v>
      </c>
      <c r="M31" s="20">
        <v>47627</v>
      </c>
      <c r="N31" s="20">
        <v>251359</v>
      </c>
      <c r="O31" s="20">
        <v>235721</v>
      </c>
      <c r="P31" s="20">
        <v>-67007</v>
      </c>
      <c r="Q31" s="20">
        <v>123310</v>
      </c>
      <c r="R31" s="20">
        <v>292024</v>
      </c>
      <c r="S31" s="20">
        <v>5964</v>
      </c>
      <c r="T31" s="20">
        <v>-41664</v>
      </c>
      <c r="U31" s="20">
        <v>42221</v>
      </c>
      <c r="V31" s="20">
        <v>6521</v>
      </c>
      <c r="W31" s="20">
        <v>17182326</v>
      </c>
      <c r="X31" s="20">
        <v>14485105</v>
      </c>
      <c r="Y31" s="20">
        <v>2697221</v>
      </c>
      <c r="Z31" s="21">
        <v>18.62</v>
      </c>
      <c r="AA31" s="22">
        <v>14485105</v>
      </c>
    </row>
    <row r="32" spans="1:27" ht="12.75">
      <c r="A32" s="23" t="s">
        <v>56</v>
      </c>
      <c r="B32" s="17"/>
      <c r="C32" s="18">
        <v>1158789616</v>
      </c>
      <c r="D32" s="18"/>
      <c r="E32" s="19">
        <v>998574932</v>
      </c>
      <c r="F32" s="20">
        <v>56793873</v>
      </c>
      <c r="G32" s="20">
        <v>1196531939</v>
      </c>
      <c r="H32" s="20">
        <v>57493623</v>
      </c>
      <c r="I32" s="20">
        <v>-53134186</v>
      </c>
      <c r="J32" s="20">
        <v>1200891376</v>
      </c>
      <c r="K32" s="20">
        <v>16403734</v>
      </c>
      <c r="L32" s="20">
        <v>-69638400</v>
      </c>
      <c r="M32" s="20">
        <v>-194694394</v>
      </c>
      <c r="N32" s="20">
        <v>-247929060</v>
      </c>
      <c r="O32" s="20">
        <v>9409568</v>
      </c>
      <c r="P32" s="20">
        <v>18917554</v>
      </c>
      <c r="Q32" s="20">
        <v>113972412</v>
      </c>
      <c r="R32" s="20">
        <v>142299534</v>
      </c>
      <c r="S32" s="20">
        <v>504511420</v>
      </c>
      <c r="T32" s="20">
        <v>59385571</v>
      </c>
      <c r="U32" s="20">
        <v>184716561</v>
      </c>
      <c r="V32" s="20">
        <v>748613552</v>
      </c>
      <c r="W32" s="20">
        <v>1843875402</v>
      </c>
      <c r="X32" s="20">
        <v>56793873</v>
      </c>
      <c r="Y32" s="20">
        <v>1787081529</v>
      </c>
      <c r="Z32" s="21">
        <v>3146.61</v>
      </c>
      <c r="AA32" s="22">
        <v>56793873</v>
      </c>
    </row>
    <row r="33" spans="1:27" ht="12.75">
      <c r="A33" s="23" t="s">
        <v>57</v>
      </c>
      <c r="B33" s="17"/>
      <c r="C33" s="18">
        <v>5037621</v>
      </c>
      <c r="D33" s="18"/>
      <c r="E33" s="19"/>
      <c r="F33" s="20"/>
      <c r="G33" s="20">
        <v>7120772</v>
      </c>
      <c r="H33" s="20">
        <v>-1259717</v>
      </c>
      <c r="I33" s="20">
        <v>-536755</v>
      </c>
      <c r="J33" s="20">
        <v>5324300</v>
      </c>
      <c r="K33" s="20">
        <v>94142</v>
      </c>
      <c r="L33" s="20">
        <v>95374</v>
      </c>
      <c r="M33" s="20">
        <v>95374</v>
      </c>
      <c r="N33" s="20">
        <v>284890</v>
      </c>
      <c r="O33" s="20">
        <v>106686</v>
      </c>
      <c r="P33" s="20">
        <v>105908</v>
      </c>
      <c r="Q33" s="20">
        <v>105908</v>
      </c>
      <c r="R33" s="20">
        <v>318502</v>
      </c>
      <c r="S33" s="20">
        <v>108260</v>
      </c>
      <c r="T33" s="20">
        <v>106692</v>
      </c>
      <c r="U33" s="20">
        <v>100795</v>
      </c>
      <c r="V33" s="20">
        <v>315747</v>
      </c>
      <c r="W33" s="20">
        <v>6243439</v>
      </c>
      <c r="X33" s="20"/>
      <c r="Y33" s="20">
        <v>6243439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1179947381</v>
      </c>
      <c r="D34" s="29">
        <f>SUM(D29:D33)</f>
        <v>0</v>
      </c>
      <c r="E34" s="30">
        <f t="shared" si="3"/>
        <v>1013060037</v>
      </c>
      <c r="F34" s="31">
        <f t="shared" si="3"/>
        <v>71278978</v>
      </c>
      <c r="G34" s="31">
        <f t="shared" si="3"/>
        <v>1219895263</v>
      </c>
      <c r="H34" s="31">
        <f t="shared" si="3"/>
        <v>56322309</v>
      </c>
      <c r="I34" s="31">
        <f t="shared" si="3"/>
        <v>-53369474</v>
      </c>
      <c r="J34" s="31">
        <f t="shared" si="3"/>
        <v>1222848098</v>
      </c>
      <c r="K34" s="31">
        <f t="shared" si="3"/>
        <v>16571288</v>
      </c>
      <c r="L34" s="31">
        <f t="shared" si="3"/>
        <v>-69412706</v>
      </c>
      <c r="M34" s="31">
        <f t="shared" si="3"/>
        <v>-194551393</v>
      </c>
      <c r="N34" s="31">
        <f t="shared" si="3"/>
        <v>-247392811</v>
      </c>
      <c r="O34" s="31">
        <f t="shared" si="3"/>
        <v>9751975</v>
      </c>
      <c r="P34" s="31">
        <f t="shared" si="3"/>
        <v>18956455</v>
      </c>
      <c r="Q34" s="31">
        <f t="shared" si="3"/>
        <v>114201630</v>
      </c>
      <c r="R34" s="31">
        <f t="shared" si="3"/>
        <v>142910060</v>
      </c>
      <c r="S34" s="31">
        <f t="shared" si="3"/>
        <v>504625644</v>
      </c>
      <c r="T34" s="31">
        <f t="shared" si="3"/>
        <v>59450599</v>
      </c>
      <c r="U34" s="31">
        <f t="shared" si="3"/>
        <v>184859577</v>
      </c>
      <c r="V34" s="31">
        <f t="shared" si="3"/>
        <v>748935820</v>
      </c>
      <c r="W34" s="31">
        <f t="shared" si="3"/>
        <v>1867301167</v>
      </c>
      <c r="X34" s="31">
        <f t="shared" si="3"/>
        <v>71278978</v>
      </c>
      <c r="Y34" s="31">
        <f t="shared" si="3"/>
        <v>1796022189</v>
      </c>
      <c r="Z34" s="32">
        <f>+IF(X34&lt;&gt;0,+(Y34/X34)*100,0)</f>
        <v>2519.7081094512887</v>
      </c>
      <c r="AA34" s="33">
        <f>SUM(AA29:AA33)</f>
        <v>71278978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-7082</v>
      </c>
      <c r="D37" s="18"/>
      <c r="E37" s="19"/>
      <c r="F37" s="20"/>
      <c r="G37" s="20">
        <v>-7082</v>
      </c>
      <c r="H37" s="20"/>
      <c r="I37" s="20"/>
      <c r="J37" s="20">
        <v>-7082</v>
      </c>
      <c r="K37" s="20"/>
      <c r="L37" s="20"/>
      <c r="M37" s="20"/>
      <c r="N37" s="20"/>
      <c r="O37" s="20"/>
      <c r="P37" s="20"/>
      <c r="Q37" s="20"/>
      <c r="R37" s="20"/>
      <c r="S37" s="20"/>
      <c r="T37" s="20">
        <v>14935</v>
      </c>
      <c r="U37" s="20">
        <v>15234</v>
      </c>
      <c r="V37" s="20">
        <v>30169</v>
      </c>
      <c r="W37" s="20">
        <v>23087</v>
      </c>
      <c r="X37" s="20"/>
      <c r="Y37" s="20">
        <v>23087</v>
      </c>
      <c r="Z37" s="21"/>
      <c r="AA37" s="22"/>
    </row>
    <row r="38" spans="1:27" ht="12.75">
      <c r="A38" s="23" t="s">
        <v>57</v>
      </c>
      <c r="B38" s="17"/>
      <c r="C38" s="18">
        <v>61610395</v>
      </c>
      <c r="D38" s="18"/>
      <c r="E38" s="19">
        <v>57405590</v>
      </c>
      <c r="F38" s="20">
        <v>57405590</v>
      </c>
      <c r="G38" s="20">
        <v>77845932</v>
      </c>
      <c r="H38" s="20"/>
      <c r="I38" s="20">
        <v>5171884</v>
      </c>
      <c r="J38" s="20">
        <v>83017816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83017816</v>
      </c>
      <c r="X38" s="20">
        <v>57405590</v>
      </c>
      <c r="Y38" s="20">
        <v>25612226</v>
      </c>
      <c r="Z38" s="21">
        <v>44.62</v>
      </c>
      <c r="AA38" s="22">
        <v>57405590</v>
      </c>
    </row>
    <row r="39" spans="1:27" ht="12.75">
      <c r="A39" s="27" t="s">
        <v>61</v>
      </c>
      <c r="B39" s="35"/>
      <c r="C39" s="29">
        <f aca="true" t="shared" si="4" ref="C39:Y39">SUM(C37:C38)</f>
        <v>61603313</v>
      </c>
      <c r="D39" s="29">
        <f>SUM(D37:D38)</f>
        <v>0</v>
      </c>
      <c r="E39" s="36">
        <f t="shared" si="4"/>
        <v>57405590</v>
      </c>
      <c r="F39" s="37">
        <f t="shared" si="4"/>
        <v>57405590</v>
      </c>
      <c r="G39" s="37">
        <f t="shared" si="4"/>
        <v>77838850</v>
      </c>
      <c r="H39" s="37">
        <f t="shared" si="4"/>
        <v>0</v>
      </c>
      <c r="I39" s="37">
        <f t="shared" si="4"/>
        <v>5171884</v>
      </c>
      <c r="J39" s="37">
        <f t="shared" si="4"/>
        <v>83010734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14935</v>
      </c>
      <c r="U39" s="37">
        <f t="shared" si="4"/>
        <v>15234</v>
      </c>
      <c r="V39" s="37">
        <f t="shared" si="4"/>
        <v>30169</v>
      </c>
      <c r="W39" s="37">
        <f t="shared" si="4"/>
        <v>83040903</v>
      </c>
      <c r="X39" s="37">
        <f t="shared" si="4"/>
        <v>57405590</v>
      </c>
      <c r="Y39" s="37">
        <f t="shared" si="4"/>
        <v>25635313</v>
      </c>
      <c r="Z39" s="38">
        <f>+IF(X39&lt;&gt;0,+(Y39/X39)*100,0)</f>
        <v>44.65647509240825</v>
      </c>
      <c r="AA39" s="39">
        <f>SUM(AA37:AA38)</f>
        <v>57405590</v>
      </c>
    </row>
    <row r="40" spans="1:27" ht="12.75">
      <c r="A40" s="27" t="s">
        <v>62</v>
      </c>
      <c r="B40" s="28"/>
      <c r="C40" s="29">
        <f aca="true" t="shared" si="5" ref="C40:Y40">+C34+C39</f>
        <v>1241550694</v>
      </c>
      <c r="D40" s="29">
        <f>+D34+D39</f>
        <v>0</v>
      </c>
      <c r="E40" s="30">
        <f t="shared" si="5"/>
        <v>1070465627</v>
      </c>
      <c r="F40" s="31">
        <f t="shared" si="5"/>
        <v>128684568</v>
      </c>
      <c r="G40" s="31">
        <f t="shared" si="5"/>
        <v>1297734113</v>
      </c>
      <c r="H40" s="31">
        <f t="shared" si="5"/>
        <v>56322309</v>
      </c>
      <c r="I40" s="31">
        <f t="shared" si="5"/>
        <v>-48197590</v>
      </c>
      <c r="J40" s="31">
        <f t="shared" si="5"/>
        <v>1305858832</v>
      </c>
      <c r="K40" s="31">
        <f t="shared" si="5"/>
        <v>16571288</v>
      </c>
      <c r="L40" s="31">
        <f t="shared" si="5"/>
        <v>-69412706</v>
      </c>
      <c r="M40" s="31">
        <f t="shared" si="5"/>
        <v>-194551393</v>
      </c>
      <c r="N40" s="31">
        <f t="shared" si="5"/>
        <v>-247392811</v>
      </c>
      <c r="O40" s="31">
        <f t="shared" si="5"/>
        <v>9751975</v>
      </c>
      <c r="P40" s="31">
        <f t="shared" si="5"/>
        <v>18956455</v>
      </c>
      <c r="Q40" s="31">
        <f t="shared" si="5"/>
        <v>114201630</v>
      </c>
      <c r="R40" s="31">
        <f t="shared" si="5"/>
        <v>142910060</v>
      </c>
      <c r="S40" s="31">
        <f t="shared" si="5"/>
        <v>504625644</v>
      </c>
      <c r="T40" s="31">
        <f t="shared" si="5"/>
        <v>59465534</v>
      </c>
      <c r="U40" s="31">
        <f t="shared" si="5"/>
        <v>184874811</v>
      </c>
      <c r="V40" s="31">
        <f t="shared" si="5"/>
        <v>748965989</v>
      </c>
      <c r="W40" s="31">
        <f t="shared" si="5"/>
        <v>1950342070</v>
      </c>
      <c r="X40" s="31">
        <f t="shared" si="5"/>
        <v>128684568</v>
      </c>
      <c r="Y40" s="31">
        <f t="shared" si="5"/>
        <v>1821657502</v>
      </c>
      <c r="Z40" s="32">
        <f>+IF(X40&lt;&gt;0,+(Y40/X40)*100,0)</f>
        <v>1415.5990343768337</v>
      </c>
      <c r="AA40" s="33">
        <f>+AA34+AA39</f>
        <v>128684568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1758275022</v>
      </c>
      <c r="D42" s="43">
        <f>+D25-D40</f>
        <v>0</v>
      </c>
      <c r="E42" s="44">
        <f t="shared" si="6"/>
        <v>1012649039</v>
      </c>
      <c r="F42" s="45">
        <f t="shared" si="6"/>
        <v>1519948622</v>
      </c>
      <c r="G42" s="45">
        <f t="shared" si="6"/>
        <v>986732125</v>
      </c>
      <c r="H42" s="45">
        <f t="shared" si="6"/>
        <v>751328792</v>
      </c>
      <c r="I42" s="45">
        <f t="shared" si="6"/>
        <v>34572564</v>
      </c>
      <c r="J42" s="45">
        <f t="shared" si="6"/>
        <v>1772633481</v>
      </c>
      <c r="K42" s="45">
        <f t="shared" si="6"/>
        <v>-15729558</v>
      </c>
      <c r="L42" s="45">
        <f t="shared" si="6"/>
        <v>93637608</v>
      </c>
      <c r="M42" s="45">
        <f t="shared" si="6"/>
        <v>16893226</v>
      </c>
      <c r="N42" s="45">
        <f t="shared" si="6"/>
        <v>94801276</v>
      </c>
      <c r="O42" s="45">
        <f t="shared" si="6"/>
        <v>-28733956</v>
      </c>
      <c r="P42" s="45">
        <f t="shared" si="6"/>
        <v>-3296894</v>
      </c>
      <c r="Q42" s="45">
        <f t="shared" si="6"/>
        <v>82975303</v>
      </c>
      <c r="R42" s="45">
        <f t="shared" si="6"/>
        <v>50944453</v>
      </c>
      <c r="S42" s="45">
        <f t="shared" si="6"/>
        <v>-473895089</v>
      </c>
      <c r="T42" s="45">
        <f t="shared" si="6"/>
        <v>-75612532</v>
      </c>
      <c r="U42" s="45">
        <f t="shared" si="6"/>
        <v>-104904256</v>
      </c>
      <c r="V42" s="45">
        <f t="shared" si="6"/>
        <v>-654411877</v>
      </c>
      <c r="W42" s="45">
        <f t="shared" si="6"/>
        <v>1263967333</v>
      </c>
      <c r="X42" s="45">
        <f t="shared" si="6"/>
        <v>1519948622</v>
      </c>
      <c r="Y42" s="45">
        <f t="shared" si="6"/>
        <v>-255981289</v>
      </c>
      <c r="Z42" s="46">
        <f>+IF(X42&lt;&gt;0,+(Y42/X42)*100,0)</f>
        <v>-16.84144353926721</v>
      </c>
      <c r="AA42" s="47">
        <f>+AA25-AA40</f>
        <v>1519948622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1965387271</v>
      </c>
      <c r="D45" s="18"/>
      <c r="E45" s="19">
        <v>1012649039</v>
      </c>
      <c r="F45" s="20">
        <v>1434360772</v>
      </c>
      <c r="G45" s="20">
        <v>986008468</v>
      </c>
      <c r="H45" s="20">
        <v>751328788</v>
      </c>
      <c r="I45" s="20">
        <v>34572564</v>
      </c>
      <c r="J45" s="20">
        <v>1771909820</v>
      </c>
      <c r="K45" s="20">
        <v>-15729557</v>
      </c>
      <c r="L45" s="20">
        <v>93637602</v>
      </c>
      <c r="M45" s="20">
        <v>16893225</v>
      </c>
      <c r="N45" s="20">
        <v>94801270</v>
      </c>
      <c r="O45" s="20">
        <v>-28733955</v>
      </c>
      <c r="P45" s="20">
        <v>-3296897</v>
      </c>
      <c r="Q45" s="20">
        <v>82975305</v>
      </c>
      <c r="R45" s="20">
        <v>50944453</v>
      </c>
      <c r="S45" s="20">
        <v>-473895085</v>
      </c>
      <c r="T45" s="20">
        <v>-75612533</v>
      </c>
      <c r="U45" s="20">
        <v>-59447281</v>
      </c>
      <c r="V45" s="20">
        <v>-608954899</v>
      </c>
      <c r="W45" s="20">
        <v>1308700644</v>
      </c>
      <c r="X45" s="20">
        <v>1434360772</v>
      </c>
      <c r="Y45" s="20">
        <v>-125660128</v>
      </c>
      <c r="Z45" s="48">
        <v>-8.76</v>
      </c>
      <c r="AA45" s="22">
        <v>1434360772</v>
      </c>
    </row>
    <row r="46" spans="1:27" ht="12.75">
      <c r="A46" s="23" t="s">
        <v>67</v>
      </c>
      <c r="B46" s="17"/>
      <c r="C46" s="18">
        <v>723669</v>
      </c>
      <c r="D46" s="18"/>
      <c r="E46" s="19"/>
      <c r="F46" s="20"/>
      <c r="G46" s="20">
        <v>723669</v>
      </c>
      <c r="H46" s="20"/>
      <c r="I46" s="20"/>
      <c r="J46" s="20">
        <v>723669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723669</v>
      </c>
      <c r="X46" s="20"/>
      <c r="Y46" s="20">
        <v>723669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1966110940</v>
      </c>
      <c r="D48" s="51">
        <f>SUM(D45:D47)</f>
        <v>0</v>
      </c>
      <c r="E48" s="52">
        <f t="shared" si="7"/>
        <v>1012649039</v>
      </c>
      <c r="F48" s="53">
        <f t="shared" si="7"/>
        <v>1434360772</v>
      </c>
      <c r="G48" s="53">
        <f t="shared" si="7"/>
        <v>986732137</v>
      </c>
      <c r="H48" s="53">
        <f t="shared" si="7"/>
        <v>751328788</v>
      </c>
      <c r="I48" s="53">
        <f t="shared" si="7"/>
        <v>34572564</v>
      </c>
      <c r="J48" s="53">
        <f t="shared" si="7"/>
        <v>1772633489</v>
      </c>
      <c r="K48" s="53">
        <f t="shared" si="7"/>
        <v>-15729557</v>
      </c>
      <c r="L48" s="53">
        <f t="shared" si="7"/>
        <v>93637602</v>
      </c>
      <c r="M48" s="53">
        <f t="shared" si="7"/>
        <v>16893225</v>
      </c>
      <c r="N48" s="53">
        <f t="shared" si="7"/>
        <v>94801270</v>
      </c>
      <c r="O48" s="53">
        <f t="shared" si="7"/>
        <v>-28733955</v>
      </c>
      <c r="P48" s="53">
        <f t="shared" si="7"/>
        <v>-3296897</v>
      </c>
      <c r="Q48" s="53">
        <f t="shared" si="7"/>
        <v>82975305</v>
      </c>
      <c r="R48" s="53">
        <f t="shared" si="7"/>
        <v>50944453</v>
      </c>
      <c r="S48" s="53">
        <f t="shared" si="7"/>
        <v>-473895085</v>
      </c>
      <c r="T48" s="53">
        <f t="shared" si="7"/>
        <v>-75612533</v>
      </c>
      <c r="U48" s="53">
        <f t="shared" si="7"/>
        <v>-59447281</v>
      </c>
      <c r="V48" s="53">
        <f t="shared" si="7"/>
        <v>-608954899</v>
      </c>
      <c r="W48" s="53">
        <f t="shared" si="7"/>
        <v>1309424313</v>
      </c>
      <c r="X48" s="53">
        <f t="shared" si="7"/>
        <v>1434360772</v>
      </c>
      <c r="Y48" s="53">
        <f t="shared" si="7"/>
        <v>-124936459</v>
      </c>
      <c r="Z48" s="54">
        <f>+IF(X48&lt;&gt;0,+(Y48/X48)*100,0)</f>
        <v>-8.710253475894698</v>
      </c>
      <c r="AA48" s="55">
        <f>SUM(AA45:AA47)</f>
        <v>1434360772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5560113</v>
      </c>
      <c r="D6" s="18"/>
      <c r="E6" s="19">
        <v>51303420</v>
      </c>
      <c r="F6" s="20">
        <v>81008826</v>
      </c>
      <c r="G6" s="20">
        <v>31572779</v>
      </c>
      <c r="H6" s="20">
        <v>3650796</v>
      </c>
      <c r="I6" s="20">
        <v>3434958</v>
      </c>
      <c r="J6" s="20">
        <v>38658533</v>
      </c>
      <c r="K6" s="20">
        <v>-34511478</v>
      </c>
      <c r="L6" s="20">
        <v>4708707</v>
      </c>
      <c r="M6" s="20">
        <v>45300763</v>
      </c>
      <c r="N6" s="20">
        <v>15497992</v>
      </c>
      <c r="O6" s="20">
        <v>-40368464</v>
      </c>
      <c r="P6" s="20">
        <v>-15679428</v>
      </c>
      <c r="Q6" s="20">
        <v>32983191</v>
      </c>
      <c r="R6" s="20">
        <v>-23064701</v>
      </c>
      <c r="S6" s="20">
        <v>-28098441</v>
      </c>
      <c r="T6" s="20">
        <v>-1073823</v>
      </c>
      <c r="U6" s="20">
        <v>2303554</v>
      </c>
      <c r="V6" s="20">
        <v>-26868710</v>
      </c>
      <c r="W6" s="20">
        <v>4223114</v>
      </c>
      <c r="X6" s="20">
        <v>81008826</v>
      </c>
      <c r="Y6" s="20">
        <v>-76785712</v>
      </c>
      <c r="Z6" s="21">
        <v>-94.79</v>
      </c>
      <c r="AA6" s="22">
        <v>81008826</v>
      </c>
    </row>
    <row r="7" spans="1:27" ht="12.75">
      <c r="A7" s="23" t="s">
        <v>34</v>
      </c>
      <c r="B7" s="17"/>
      <c r="C7" s="18">
        <v>239373</v>
      </c>
      <c r="D7" s="18"/>
      <c r="E7" s="19"/>
      <c r="F7" s="20"/>
      <c r="G7" s="20">
        <v>2621988</v>
      </c>
      <c r="H7" s="20">
        <v>-1573790</v>
      </c>
      <c r="I7" s="20">
        <v>2114517</v>
      </c>
      <c r="J7" s="20">
        <v>3162715</v>
      </c>
      <c r="K7" s="20">
        <v>-538117</v>
      </c>
      <c r="L7" s="20"/>
      <c r="M7" s="20">
        <v>-2418369</v>
      </c>
      <c r="N7" s="20">
        <v>-2956486</v>
      </c>
      <c r="O7" s="20">
        <v>66849</v>
      </c>
      <c r="P7" s="20">
        <v>8284</v>
      </c>
      <c r="Q7" s="20"/>
      <c r="R7" s="20">
        <v>75133</v>
      </c>
      <c r="S7" s="20">
        <v>1481723</v>
      </c>
      <c r="T7" s="20">
        <v>1606468</v>
      </c>
      <c r="U7" s="20">
        <v>-3089432</v>
      </c>
      <c r="V7" s="20">
        <v>-1241</v>
      </c>
      <c r="W7" s="20">
        <v>280121</v>
      </c>
      <c r="X7" s="20"/>
      <c r="Y7" s="20">
        <v>280121</v>
      </c>
      <c r="Z7" s="21"/>
      <c r="AA7" s="22"/>
    </row>
    <row r="8" spans="1:27" ht="12.75">
      <c r="A8" s="23" t="s">
        <v>35</v>
      </c>
      <c r="B8" s="17"/>
      <c r="C8" s="18">
        <v>42202660</v>
      </c>
      <c r="D8" s="18"/>
      <c r="E8" s="19">
        <v>-51500004</v>
      </c>
      <c r="F8" s="20">
        <v>-81819951</v>
      </c>
      <c r="G8" s="20">
        <v>55096972</v>
      </c>
      <c r="H8" s="20">
        <v>14745701</v>
      </c>
      <c r="I8" s="20">
        <v>8037134</v>
      </c>
      <c r="J8" s="20">
        <v>77879807</v>
      </c>
      <c r="K8" s="20">
        <v>5995874</v>
      </c>
      <c r="L8" s="20">
        <v>8252465</v>
      </c>
      <c r="M8" s="20">
        <v>8507984</v>
      </c>
      <c r="N8" s="20">
        <v>22756323</v>
      </c>
      <c r="O8" s="20">
        <v>7727162</v>
      </c>
      <c r="P8" s="20">
        <v>11142292</v>
      </c>
      <c r="Q8" s="20">
        <v>594754</v>
      </c>
      <c r="R8" s="20">
        <v>19464208</v>
      </c>
      <c r="S8" s="20">
        <v>9364155</v>
      </c>
      <c r="T8" s="20">
        <v>5320196</v>
      </c>
      <c r="U8" s="20">
        <v>4146146</v>
      </c>
      <c r="V8" s="20">
        <v>18830497</v>
      </c>
      <c r="W8" s="20">
        <v>138930835</v>
      </c>
      <c r="X8" s="20">
        <v>-81819951</v>
      </c>
      <c r="Y8" s="20">
        <v>220750786</v>
      </c>
      <c r="Z8" s="21">
        <v>-269.8</v>
      </c>
      <c r="AA8" s="22">
        <v>-81819951</v>
      </c>
    </row>
    <row r="9" spans="1:27" ht="12.75">
      <c r="A9" s="23" t="s">
        <v>36</v>
      </c>
      <c r="B9" s="17"/>
      <c r="C9" s="18">
        <v>133092963</v>
      </c>
      <c r="D9" s="18"/>
      <c r="E9" s="19"/>
      <c r="F9" s="20"/>
      <c r="G9" s="20">
        <v>138104669</v>
      </c>
      <c r="H9" s="20">
        <v>1628341</v>
      </c>
      <c r="I9" s="20">
        <v>1756172</v>
      </c>
      <c r="J9" s="20">
        <v>141489182</v>
      </c>
      <c r="K9" s="20">
        <v>1319414</v>
      </c>
      <c r="L9" s="20">
        <v>6213524</v>
      </c>
      <c r="M9" s="20">
        <v>-16857675</v>
      </c>
      <c r="N9" s="20">
        <v>-9324737</v>
      </c>
      <c r="O9" s="20">
        <v>32483048</v>
      </c>
      <c r="P9" s="20">
        <v>2713793</v>
      </c>
      <c r="Q9" s="20">
        <v>5507719</v>
      </c>
      <c r="R9" s="20">
        <v>40704560</v>
      </c>
      <c r="S9" s="20">
        <v>1018417</v>
      </c>
      <c r="T9" s="20">
        <v>4776945</v>
      </c>
      <c r="U9" s="20">
        <v>15825550</v>
      </c>
      <c r="V9" s="20">
        <v>21620912</v>
      </c>
      <c r="W9" s="20">
        <v>194489917</v>
      </c>
      <c r="X9" s="20"/>
      <c r="Y9" s="20">
        <v>194489917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11319837</v>
      </c>
      <c r="D11" s="18"/>
      <c r="E11" s="19"/>
      <c r="F11" s="20"/>
      <c r="G11" s="20">
        <v>11434418</v>
      </c>
      <c r="H11" s="20">
        <v>1908546</v>
      </c>
      <c r="I11" s="20">
        <v>-86509</v>
      </c>
      <c r="J11" s="20">
        <v>13256455</v>
      </c>
      <c r="K11" s="20">
        <v>-719804</v>
      </c>
      <c r="L11" s="20">
        <v>4304930</v>
      </c>
      <c r="M11" s="20">
        <v>-2062599</v>
      </c>
      <c r="N11" s="20">
        <v>1522527</v>
      </c>
      <c r="O11" s="20">
        <v>1572060</v>
      </c>
      <c r="P11" s="20">
        <v>23810</v>
      </c>
      <c r="Q11" s="20">
        <v>5111657</v>
      </c>
      <c r="R11" s="20">
        <v>6707527</v>
      </c>
      <c r="S11" s="20">
        <v>-196151</v>
      </c>
      <c r="T11" s="20">
        <v>2081477</v>
      </c>
      <c r="U11" s="20">
        <v>-6617941</v>
      </c>
      <c r="V11" s="20">
        <v>-4732615</v>
      </c>
      <c r="W11" s="20">
        <v>16753894</v>
      </c>
      <c r="X11" s="20"/>
      <c r="Y11" s="20">
        <v>16753894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192414946</v>
      </c>
      <c r="D12" s="29">
        <f>SUM(D6:D11)</f>
        <v>0</v>
      </c>
      <c r="E12" s="30">
        <f t="shared" si="0"/>
        <v>-196584</v>
      </c>
      <c r="F12" s="31">
        <f t="shared" si="0"/>
        <v>-811125</v>
      </c>
      <c r="G12" s="31">
        <f t="shared" si="0"/>
        <v>238830826</v>
      </c>
      <c r="H12" s="31">
        <f t="shared" si="0"/>
        <v>20359594</v>
      </c>
      <c r="I12" s="31">
        <f t="shared" si="0"/>
        <v>15256272</v>
      </c>
      <c r="J12" s="31">
        <f t="shared" si="0"/>
        <v>274446692</v>
      </c>
      <c r="K12" s="31">
        <f t="shared" si="0"/>
        <v>-28454111</v>
      </c>
      <c r="L12" s="31">
        <f t="shared" si="0"/>
        <v>23479626</v>
      </c>
      <c r="M12" s="31">
        <f t="shared" si="0"/>
        <v>32470104</v>
      </c>
      <c r="N12" s="31">
        <f t="shared" si="0"/>
        <v>27495619</v>
      </c>
      <c r="O12" s="31">
        <f t="shared" si="0"/>
        <v>1480655</v>
      </c>
      <c r="P12" s="31">
        <f t="shared" si="0"/>
        <v>-1791249</v>
      </c>
      <c r="Q12" s="31">
        <f t="shared" si="0"/>
        <v>44197321</v>
      </c>
      <c r="R12" s="31">
        <f t="shared" si="0"/>
        <v>43886727</v>
      </c>
      <c r="S12" s="31">
        <f t="shared" si="0"/>
        <v>-16430297</v>
      </c>
      <c r="T12" s="31">
        <f t="shared" si="0"/>
        <v>12711263</v>
      </c>
      <c r="U12" s="31">
        <f t="shared" si="0"/>
        <v>12567877</v>
      </c>
      <c r="V12" s="31">
        <f t="shared" si="0"/>
        <v>8848843</v>
      </c>
      <c r="W12" s="31">
        <f t="shared" si="0"/>
        <v>354677881</v>
      </c>
      <c r="X12" s="31">
        <f t="shared" si="0"/>
        <v>-811125</v>
      </c>
      <c r="Y12" s="31">
        <f t="shared" si="0"/>
        <v>355489006</v>
      </c>
      <c r="Z12" s="32">
        <f>+IF(X12&lt;&gt;0,+(Y12/X12)*100,0)</f>
        <v>-43826.66124210202</v>
      </c>
      <c r="AA12" s="33">
        <f>SUM(AA6:AA11)</f>
        <v>-811125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15560</v>
      </c>
      <c r="D15" s="18"/>
      <c r="E15" s="19"/>
      <c r="F15" s="20"/>
      <c r="G15" s="20">
        <v>15560</v>
      </c>
      <c r="H15" s="20"/>
      <c r="I15" s="20"/>
      <c r="J15" s="20">
        <v>15560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15560</v>
      </c>
      <c r="X15" s="20"/>
      <c r="Y15" s="20">
        <v>15560</v>
      </c>
      <c r="Z15" s="21"/>
      <c r="AA15" s="22"/>
    </row>
    <row r="16" spans="1:27" ht="12.75">
      <c r="A16" s="23" t="s">
        <v>42</v>
      </c>
      <c r="B16" s="17"/>
      <c r="C16" s="18">
        <v>439165</v>
      </c>
      <c r="D16" s="18"/>
      <c r="E16" s="19"/>
      <c r="F16" s="20"/>
      <c r="G16" s="24">
        <v>465325</v>
      </c>
      <c r="H16" s="24"/>
      <c r="I16" s="24"/>
      <c r="J16" s="20">
        <v>465325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465325</v>
      </c>
      <c r="X16" s="20"/>
      <c r="Y16" s="24">
        <v>465325</v>
      </c>
      <c r="Z16" s="25"/>
      <c r="AA16" s="26"/>
    </row>
    <row r="17" spans="1:27" ht="12.75">
      <c r="A17" s="23" t="s">
        <v>43</v>
      </c>
      <c r="B17" s="17"/>
      <c r="C17" s="18">
        <v>18185456</v>
      </c>
      <c r="D17" s="18"/>
      <c r="E17" s="19"/>
      <c r="F17" s="20"/>
      <c r="G17" s="20">
        <v>18185455</v>
      </c>
      <c r="H17" s="20"/>
      <c r="I17" s="20"/>
      <c r="J17" s="20">
        <v>18185455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18185455</v>
      </c>
      <c r="X17" s="20"/>
      <c r="Y17" s="20">
        <v>18185455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1612251576</v>
      </c>
      <c r="D19" s="18"/>
      <c r="E19" s="19">
        <v>67865208</v>
      </c>
      <c r="F19" s="20">
        <v>9225347</v>
      </c>
      <c r="G19" s="20">
        <v>1625652719</v>
      </c>
      <c r="H19" s="20">
        <v>5018525</v>
      </c>
      <c r="I19" s="20">
        <v>5163095</v>
      </c>
      <c r="J19" s="20">
        <v>1635834339</v>
      </c>
      <c r="K19" s="20">
        <v>2953999</v>
      </c>
      <c r="L19" s="20">
        <v>6148346</v>
      </c>
      <c r="M19" s="20">
        <v>775026</v>
      </c>
      <c r="N19" s="20">
        <v>9877371</v>
      </c>
      <c r="O19" s="20">
        <v>34843903</v>
      </c>
      <c r="P19" s="20">
        <v>1272617</v>
      </c>
      <c r="Q19" s="20">
        <v>25932694</v>
      </c>
      <c r="R19" s="20">
        <v>62049214</v>
      </c>
      <c r="S19" s="20"/>
      <c r="T19" s="20">
        <v>1542366</v>
      </c>
      <c r="U19" s="20">
        <v>21530839</v>
      </c>
      <c r="V19" s="20">
        <v>23073205</v>
      </c>
      <c r="W19" s="20">
        <v>1730834129</v>
      </c>
      <c r="X19" s="20">
        <v>9225347</v>
      </c>
      <c r="Y19" s="20">
        <v>1721608782</v>
      </c>
      <c r="Z19" s="21">
        <v>18661.72</v>
      </c>
      <c r="AA19" s="22">
        <v>9225347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46524248</v>
      </c>
      <c r="D21" s="18"/>
      <c r="E21" s="19"/>
      <c r="F21" s="20"/>
      <c r="G21" s="20">
        <v>47330066</v>
      </c>
      <c r="H21" s="20"/>
      <c r="I21" s="20"/>
      <c r="J21" s="20">
        <v>47330066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47330066</v>
      </c>
      <c r="X21" s="20"/>
      <c r="Y21" s="20">
        <v>47330066</v>
      </c>
      <c r="Z21" s="21"/>
      <c r="AA21" s="22"/>
    </row>
    <row r="22" spans="1:27" ht="12.75">
      <c r="A22" s="23" t="s">
        <v>47</v>
      </c>
      <c r="B22" s="17"/>
      <c r="C22" s="18">
        <v>152745</v>
      </c>
      <c r="D22" s="18"/>
      <c r="E22" s="19"/>
      <c r="F22" s="20"/>
      <c r="G22" s="20">
        <v>58538</v>
      </c>
      <c r="H22" s="20"/>
      <c r="I22" s="20"/>
      <c r="J22" s="20">
        <v>58538</v>
      </c>
      <c r="K22" s="20"/>
      <c r="L22" s="20"/>
      <c r="M22" s="20"/>
      <c r="N22" s="20"/>
      <c r="O22" s="20"/>
      <c r="P22" s="20"/>
      <c r="Q22" s="20"/>
      <c r="R22" s="20"/>
      <c r="S22" s="20"/>
      <c r="T22" s="20">
        <v>25099</v>
      </c>
      <c r="U22" s="20"/>
      <c r="V22" s="20">
        <v>25099</v>
      </c>
      <c r="W22" s="20">
        <v>83637</v>
      </c>
      <c r="X22" s="20"/>
      <c r="Y22" s="20">
        <v>83637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1677568750</v>
      </c>
      <c r="D24" s="29">
        <f>SUM(D15:D23)</f>
        <v>0</v>
      </c>
      <c r="E24" s="36">
        <f t="shared" si="1"/>
        <v>67865208</v>
      </c>
      <c r="F24" s="37">
        <f t="shared" si="1"/>
        <v>9225347</v>
      </c>
      <c r="G24" s="37">
        <f t="shared" si="1"/>
        <v>1691707663</v>
      </c>
      <c r="H24" s="37">
        <f t="shared" si="1"/>
        <v>5018525</v>
      </c>
      <c r="I24" s="37">
        <f t="shared" si="1"/>
        <v>5163095</v>
      </c>
      <c r="J24" s="37">
        <f t="shared" si="1"/>
        <v>1701889283</v>
      </c>
      <c r="K24" s="37">
        <f t="shared" si="1"/>
        <v>2953999</v>
      </c>
      <c r="L24" s="37">
        <f t="shared" si="1"/>
        <v>6148346</v>
      </c>
      <c r="M24" s="37">
        <f t="shared" si="1"/>
        <v>775026</v>
      </c>
      <c r="N24" s="37">
        <f t="shared" si="1"/>
        <v>9877371</v>
      </c>
      <c r="O24" s="37">
        <f t="shared" si="1"/>
        <v>34843903</v>
      </c>
      <c r="P24" s="37">
        <f t="shared" si="1"/>
        <v>1272617</v>
      </c>
      <c r="Q24" s="37">
        <f t="shared" si="1"/>
        <v>25932694</v>
      </c>
      <c r="R24" s="37">
        <f t="shared" si="1"/>
        <v>62049214</v>
      </c>
      <c r="S24" s="37">
        <f t="shared" si="1"/>
        <v>0</v>
      </c>
      <c r="T24" s="37">
        <f t="shared" si="1"/>
        <v>1567465</v>
      </c>
      <c r="U24" s="37">
        <f t="shared" si="1"/>
        <v>21530839</v>
      </c>
      <c r="V24" s="37">
        <f t="shared" si="1"/>
        <v>23098304</v>
      </c>
      <c r="W24" s="37">
        <f t="shared" si="1"/>
        <v>1796914172</v>
      </c>
      <c r="X24" s="37">
        <f t="shared" si="1"/>
        <v>9225347</v>
      </c>
      <c r="Y24" s="37">
        <f t="shared" si="1"/>
        <v>1787688825</v>
      </c>
      <c r="Z24" s="38">
        <f>+IF(X24&lt;&gt;0,+(Y24/X24)*100,0)</f>
        <v>19378.011743081315</v>
      </c>
      <c r="AA24" s="39">
        <f>SUM(AA15:AA23)</f>
        <v>9225347</v>
      </c>
    </row>
    <row r="25" spans="1:27" ht="12.75">
      <c r="A25" s="27" t="s">
        <v>50</v>
      </c>
      <c r="B25" s="28"/>
      <c r="C25" s="29">
        <f aca="true" t="shared" si="2" ref="C25:Y25">+C12+C24</f>
        <v>1869983696</v>
      </c>
      <c r="D25" s="29">
        <f>+D12+D24</f>
        <v>0</v>
      </c>
      <c r="E25" s="30">
        <f t="shared" si="2"/>
        <v>67668624</v>
      </c>
      <c r="F25" s="31">
        <f t="shared" si="2"/>
        <v>8414222</v>
      </c>
      <c r="G25" s="31">
        <f t="shared" si="2"/>
        <v>1930538489</v>
      </c>
      <c r="H25" s="31">
        <f t="shared" si="2"/>
        <v>25378119</v>
      </c>
      <c r="I25" s="31">
        <f t="shared" si="2"/>
        <v>20419367</v>
      </c>
      <c r="J25" s="31">
        <f t="shared" si="2"/>
        <v>1976335975</v>
      </c>
      <c r="K25" s="31">
        <f t="shared" si="2"/>
        <v>-25500112</v>
      </c>
      <c r="L25" s="31">
        <f t="shared" si="2"/>
        <v>29627972</v>
      </c>
      <c r="M25" s="31">
        <f t="shared" si="2"/>
        <v>33245130</v>
      </c>
      <c r="N25" s="31">
        <f t="shared" si="2"/>
        <v>37372990</v>
      </c>
      <c r="O25" s="31">
        <f t="shared" si="2"/>
        <v>36324558</v>
      </c>
      <c r="P25" s="31">
        <f t="shared" si="2"/>
        <v>-518632</v>
      </c>
      <c r="Q25" s="31">
        <f t="shared" si="2"/>
        <v>70130015</v>
      </c>
      <c r="R25" s="31">
        <f t="shared" si="2"/>
        <v>105935941</v>
      </c>
      <c r="S25" s="31">
        <f t="shared" si="2"/>
        <v>-16430297</v>
      </c>
      <c r="T25" s="31">
        <f t="shared" si="2"/>
        <v>14278728</v>
      </c>
      <c r="U25" s="31">
        <f t="shared" si="2"/>
        <v>34098716</v>
      </c>
      <c r="V25" s="31">
        <f t="shared" si="2"/>
        <v>31947147</v>
      </c>
      <c r="W25" s="31">
        <f t="shared" si="2"/>
        <v>2151592053</v>
      </c>
      <c r="X25" s="31">
        <f t="shared" si="2"/>
        <v>8414222</v>
      </c>
      <c r="Y25" s="31">
        <f t="shared" si="2"/>
        <v>2143177831</v>
      </c>
      <c r="Z25" s="32">
        <f>+IF(X25&lt;&gt;0,+(Y25/X25)*100,0)</f>
        <v>25470.897142956295</v>
      </c>
      <c r="AA25" s="33">
        <f>+AA12+AA24</f>
        <v>8414222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7646537</v>
      </c>
      <c r="D30" s="18"/>
      <c r="E30" s="19"/>
      <c r="F30" s="20"/>
      <c r="G30" s="20">
        <v>2646537</v>
      </c>
      <c r="H30" s="20"/>
      <c r="I30" s="20"/>
      <c r="J30" s="20">
        <v>2646537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-331748</v>
      </c>
      <c r="V30" s="20">
        <v>-331748</v>
      </c>
      <c r="W30" s="20">
        <v>2314789</v>
      </c>
      <c r="X30" s="20"/>
      <c r="Y30" s="20">
        <v>2314789</v>
      </c>
      <c r="Z30" s="21"/>
      <c r="AA30" s="22"/>
    </row>
    <row r="31" spans="1:27" ht="12.75">
      <c r="A31" s="23" t="s">
        <v>55</v>
      </c>
      <c r="B31" s="17"/>
      <c r="C31" s="18">
        <v>3710465</v>
      </c>
      <c r="D31" s="18"/>
      <c r="E31" s="19"/>
      <c r="F31" s="20"/>
      <c r="G31" s="20">
        <v>3712416</v>
      </c>
      <c r="H31" s="20">
        <v>6342</v>
      </c>
      <c r="I31" s="20">
        <v>25753</v>
      </c>
      <c r="J31" s="20">
        <v>3744511</v>
      </c>
      <c r="K31" s="20">
        <v>5669</v>
      </c>
      <c r="L31" s="20">
        <v>2584</v>
      </c>
      <c r="M31" s="20">
        <v>2527</v>
      </c>
      <c r="N31" s="20">
        <v>10780</v>
      </c>
      <c r="O31" s="20">
        <v>15257</v>
      </c>
      <c r="P31" s="20">
        <v>12301</v>
      </c>
      <c r="Q31" s="20">
        <v>18434</v>
      </c>
      <c r="R31" s="20">
        <v>45992</v>
      </c>
      <c r="S31" s="20">
        <v>-50</v>
      </c>
      <c r="T31" s="20">
        <v>28221</v>
      </c>
      <c r="U31" s="20">
        <v>-15493</v>
      </c>
      <c r="V31" s="20">
        <v>12678</v>
      </c>
      <c r="W31" s="20">
        <v>3813961</v>
      </c>
      <c r="X31" s="20"/>
      <c r="Y31" s="20">
        <v>3813961</v>
      </c>
      <c r="Z31" s="21"/>
      <c r="AA31" s="22"/>
    </row>
    <row r="32" spans="1:27" ht="12.75">
      <c r="A32" s="23" t="s">
        <v>56</v>
      </c>
      <c r="B32" s="17"/>
      <c r="C32" s="18">
        <v>449299808</v>
      </c>
      <c r="D32" s="18"/>
      <c r="E32" s="19"/>
      <c r="F32" s="20">
        <v>2000000</v>
      </c>
      <c r="G32" s="20">
        <v>393580625</v>
      </c>
      <c r="H32" s="20">
        <v>36771676</v>
      </c>
      <c r="I32" s="20">
        <v>3457857</v>
      </c>
      <c r="J32" s="20">
        <v>433810158</v>
      </c>
      <c r="K32" s="20">
        <v>-6575499</v>
      </c>
      <c r="L32" s="20">
        <v>54721877</v>
      </c>
      <c r="M32" s="20">
        <v>17999815</v>
      </c>
      <c r="N32" s="20">
        <v>66146193</v>
      </c>
      <c r="O32" s="20">
        <v>15085250</v>
      </c>
      <c r="P32" s="20">
        <v>-9815905</v>
      </c>
      <c r="Q32" s="20">
        <v>20315413</v>
      </c>
      <c r="R32" s="20">
        <v>25584758</v>
      </c>
      <c r="S32" s="20">
        <v>-14087489</v>
      </c>
      <c r="T32" s="20">
        <v>40405910</v>
      </c>
      <c r="U32" s="20">
        <v>91661241</v>
      </c>
      <c r="V32" s="20">
        <v>117979662</v>
      </c>
      <c r="W32" s="20">
        <v>643520771</v>
      </c>
      <c r="X32" s="20">
        <v>2000000</v>
      </c>
      <c r="Y32" s="20">
        <v>641520771</v>
      </c>
      <c r="Z32" s="21">
        <v>32076.04</v>
      </c>
      <c r="AA32" s="22">
        <v>2000000</v>
      </c>
    </row>
    <row r="33" spans="1:27" ht="12.75">
      <c r="A33" s="23" t="s">
        <v>57</v>
      </c>
      <c r="B33" s="17"/>
      <c r="C33" s="18">
        <v>2433563</v>
      </c>
      <c r="D33" s="18"/>
      <c r="E33" s="19"/>
      <c r="F33" s="20"/>
      <c r="G33" s="20">
        <v>2433563</v>
      </c>
      <c r="H33" s="20"/>
      <c r="I33" s="20"/>
      <c r="J33" s="20">
        <v>2433563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2433563</v>
      </c>
      <c r="X33" s="20"/>
      <c r="Y33" s="20">
        <v>2433563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463090373</v>
      </c>
      <c r="D34" s="29">
        <f>SUM(D29:D33)</f>
        <v>0</v>
      </c>
      <c r="E34" s="30">
        <f t="shared" si="3"/>
        <v>0</v>
      </c>
      <c r="F34" s="31">
        <f t="shared" si="3"/>
        <v>2000000</v>
      </c>
      <c r="G34" s="31">
        <f t="shared" si="3"/>
        <v>402373141</v>
      </c>
      <c r="H34" s="31">
        <f t="shared" si="3"/>
        <v>36778018</v>
      </c>
      <c r="I34" s="31">
        <f t="shared" si="3"/>
        <v>3483610</v>
      </c>
      <c r="J34" s="31">
        <f t="shared" si="3"/>
        <v>442634769</v>
      </c>
      <c r="K34" s="31">
        <f t="shared" si="3"/>
        <v>-6569830</v>
      </c>
      <c r="L34" s="31">
        <f t="shared" si="3"/>
        <v>54724461</v>
      </c>
      <c r="M34" s="31">
        <f t="shared" si="3"/>
        <v>18002342</v>
      </c>
      <c r="N34" s="31">
        <f t="shared" si="3"/>
        <v>66156973</v>
      </c>
      <c r="O34" s="31">
        <f t="shared" si="3"/>
        <v>15100507</v>
      </c>
      <c r="P34" s="31">
        <f t="shared" si="3"/>
        <v>-9803604</v>
      </c>
      <c r="Q34" s="31">
        <f t="shared" si="3"/>
        <v>20333847</v>
      </c>
      <c r="R34" s="31">
        <f t="shared" si="3"/>
        <v>25630750</v>
      </c>
      <c r="S34" s="31">
        <f t="shared" si="3"/>
        <v>-14087539</v>
      </c>
      <c r="T34" s="31">
        <f t="shared" si="3"/>
        <v>40434131</v>
      </c>
      <c r="U34" s="31">
        <f t="shared" si="3"/>
        <v>91314000</v>
      </c>
      <c r="V34" s="31">
        <f t="shared" si="3"/>
        <v>117660592</v>
      </c>
      <c r="W34" s="31">
        <f t="shared" si="3"/>
        <v>652083084</v>
      </c>
      <c r="X34" s="31">
        <f t="shared" si="3"/>
        <v>2000000</v>
      </c>
      <c r="Y34" s="31">
        <f t="shared" si="3"/>
        <v>650083084</v>
      </c>
      <c r="Z34" s="32">
        <f>+IF(X34&lt;&gt;0,+(Y34/X34)*100,0)</f>
        <v>32504.1542</v>
      </c>
      <c r="AA34" s="33">
        <f>SUM(AA29:AA33)</f>
        <v>2000000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4667426</v>
      </c>
      <c r="D37" s="18"/>
      <c r="E37" s="19"/>
      <c r="F37" s="20"/>
      <c r="G37" s="20">
        <v>4667426</v>
      </c>
      <c r="H37" s="20"/>
      <c r="I37" s="20"/>
      <c r="J37" s="20">
        <v>4667426</v>
      </c>
      <c r="K37" s="20"/>
      <c r="L37" s="20">
        <v>-13938</v>
      </c>
      <c r="M37" s="20"/>
      <c r="N37" s="20">
        <v>-13938</v>
      </c>
      <c r="O37" s="20"/>
      <c r="P37" s="20"/>
      <c r="Q37" s="20"/>
      <c r="R37" s="20"/>
      <c r="S37" s="20"/>
      <c r="T37" s="20"/>
      <c r="U37" s="20">
        <v>345686</v>
      </c>
      <c r="V37" s="20">
        <v>345686</v>
      </c>
      <c r="W37" s="20">
        <v>4999174</v>
      </c>
      <c r="X37" s="20"/>
      <c r="Y37" s="20">
        <v>4999174</v>
      </c>
      <c r="Z37" s="21"/>
      <c r="AA37" s="22"/>
    </row>
    <row r="38" spans="1:27" ht="12.75">
      <c r="A38" s="23" t="s">
        <v>57</v>
      </c>
      <c r="B38" s="17"/>
      <c r="C38" s="18">
        <v>48871662</v>
      </c>
      <c r="D38" s="18"/>
      <c r="E38" s="19"/>
      <c r="F38" s="20"/>
      <c r="G38" s="20">
        <v>48871662</v>
      </c>
      <c r="H38" s="20"/>
      <c r="I38" s="20"/>
      <c r="J38" s="20">
        <v>48871662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48871662</v>
      </c>
      <c r="X38" s="20"/>
      <c r="Y38" s="20">
        <v>48871662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53539088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53539088</v>
      </c>
      <c r="H39" s="37">
        <f t="shared" si="4"/>
        <v>0</v>
      </c>
      <c r="I39" s="37">
        <f t="shared" si="4"/>
        <v>0</v>
      </c>
      <c r="J39" s="37">
        <f t="shared" si="4"/>
        <v>53539088</v>
      </c>
      <c r="K39" s="37">
        <f t="shared" si="4"/>
        <v>0</v>
      </c>
      <c r="L39" s="37">
        <f t="shared" si="4"/>
        <v>-13938</v>
      </c>
      <c r="M39" s="37">
        <f t="shared" si="4"/>
        <v>0</v>
      </c>
      <c r="N39" s="37">
        <f t="shared" si="4"/>
        <v>-13938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345686</v>
      </c>
      <c r="V39" s="37">
        <f t="shared" si="4"/>
        <v>345686</v>
      </c>
      <c r="W39" s="37">
        <f t="shared" si="4"/>
        <v>53870836</v>
      </c>
      <c r="X39" s="37">
        <f t="shared" si="4"/>
        <v>0</v>
      </c>
      <c r="Y39" s="37">
        <f t="shared" si="4"/>
        <v>53870836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516629461</v>
      </c>
      <c r="D40" s="29">
        <f>+D34+D39</f>
        <v>0</v>
      </c>
      <c r="E40" s="30">
        <f t="shared" si="5"/>
        <v>0</v>
      </c>
      <c r="F40" s="31">
        <f t="shared" si="5"/>
        <v>2000000</v>
      </c>
      <c r="G40" s="31">
        <f t="shared" si="5"/>
        <v>455912229</v>
      </c>
      <c r="H40" s="31">
        <f t="shared" si="5"/>
        <v>36778018</v>
      </c>
      <c r="I40" s="31">
        <f t="shared" si="5"/>
        <v>3483610</v>
      </c>
      <c r="J40" s="31">
        <f t="shared" si="5"/>
        <v>496173857</v>
      </c>
      <c r="K40" s="31">
        <f t="shared" si="5"/>
        <v>-6569830</v>
      </c>
      <c r="L40" s="31">
        <f t="shared" si="5"/>
        <v>54710523</v>
      </c>
      <c r="M40" s="31">
        <f t="shared" si="5"/>
        <v>18002342</v>
      </c>
      <c r="N40" s="31">
        <f t="shared" si="5"/>
        <v>66143035</v>
      </c>
      <c r="O40" s="31">
        <f t="shared" si="5"/>
        <v>15100507</v>
      </c>
      <c r="P40" s="31">
        <f t="shared" si="5"/>
        <v>-9803604</v>
      </c>
      <c r="Q40" s="31">
        <f t="shared" si="5"/>
        <v>20333847</v>
      </c>
      <c r="R40" s="31">
        <f t="shared" si="5"/>
        <v>25630750</v>
      </c>
      <c r="S40" s="31">
        <f t="shared" si="5"/>
        <v>-14087539</v>
      </c>
      <c r="T40" s="31">
        <f t="shared" si="5"/>
        <v>40434131</v>
      </c>
      <c r="U40" s="31">
        <f t="shared" si="5"/>
        <v>91659686</v>
      </c>
      <c r="V40" s="31">
        <f t="shared" si="5"/>
        <v>118006278</v>
      </c>
      <c r="W40" s="31">
        <f t="shared" si="5"/>
        <v>705953920</v>
      </c>
      <c r="X40" s="31">
        <f t="shared" si="5"/>
        <v>2000000</v>
      </c>
      <c r="Y40" s="31">
        <f t="shared" si="5"/>
        <v>703953920</v>
      </c>
      <c r="Z40" s="32">
        <f>+IF(X40&lt;&gt;0,+(Y40/X40)*100,0)</f>
        <v>35197.696</v>
      </c>
      <c r="AA40" s="33">
        <f>+AA34+AA39</f>
        <v>2000000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1353354235</v>
      </c>
      <c r="D42" s="43">
        <f>+D25-D40</f>
        <v>0</v>
      </c>
      <c r="E42" s="44">
        <f t="shared" si="6"/>
        <v>67668624</v>
      </c>
      <c r="F42" s="45">
        <f t="shared" si="6"/>
        <v>6414222</v>
      </c>
      <c r="G42" s="45">
        <f t="shared" si="6"/>
        <v>1474626260</v>
      </c>
      <c r="H42" s="45">
        <f t="shared" si="6"/>
        <v>-11399899</v>
      </c>
      <c r="I42" s="45">
        <f t="shared" si="6"/>
        <v>16935757</v>
      </c>
      <c r="J42" s="45">
        <f t="shared" si="6"/>
        <v>1480162118</v>
      </c>
      <c r="K42" s="45">
        <f t="shared" si="6"/>
        <v>-18930282</v>
      </c>
      <c r="L42" s="45">
        <f t="shared" si="6"/>
        <v>-25082551</v>
      </c>
      <c r="M42" s="45">
        <f t="shared" si="6"/>
        <v>15242788</v>
      </c>
      <c r="N42" s="45">
        <f t="shared" si="6"/>
        <v>-28770045</v>
      </c>
      <c r="O42" s="45">
        <f t="shared" si="6"/>
        <v>21224051</v>
      </c>
      <c r="P42" s="45">
        <f t="shared" si="6"/>
        <v>9284972</v>
      </c>
      <c r="Q42" s="45">
        <f t="shared" si="6"/>
        <v>49796168</v>
      </c>
      <c r="R42" s="45">
        <f t="shared" si="6"/>
        <v>80305191</v>
      </c>
      <c r="S42" s="45">
        <f t="shared" si="6"/>
        <v>-2342758</v>
      </c>
      <c r="T42" s="45">
        <f t="shared" si="6"/>
        <v>-26155403</v>
      </c>
      <c r="U42" s="45">
        <f t="shared" si="6"/>
        <v>-57560970</v>
      </c>
      <c r="V42" s="45">
        <f t="shared" si="6"/>
        <v>-86059131</v>
      </c>
      <c r="W42" s="45">
        <f t="shared" si="6"/>
        <v>1445638133</v>
      </c>
      <c r="X42" s="45">
        <f t="shared" si="6"/>
        <v>6414222</v>
      </c>
      <c r="Y42" s="45">
        <f t="shared" si="6"/>
        <v>1439223911</v>
      </c>
      <c r="Z42" s="46">
        <f>+IF(X42&lt;&gt;0,+(Y42/X42)*100,0)</f>
        <v>22438.012139274255</v>
      </c>
      <c r="AA42" s="47">
        <f>+AA25-AA40</f>
        <v>6414222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1451526080</v>
      </c>
      <c r="D45" s="18"/>
      <c r="E45" s="19"/>
      <c r="F45" s="20">
        <v>6414222</v>
      </c>
      <c r="G45" s="20">
        <v>1356089642</v>
      </c>
      <c r="H45" s="20"/>
      <c r="I45" s="20">
        <v>14158</v>
      </c>
      <c r="J45" s="20">
        <v>1356103800</v>
      </c>
      <c r="K45" s="20"/>
      <c r="L45" s="20"/>
      <c r="M45" s="20">
        <v>62506347</v>
      </c>
      <c r="N45" s="20">
        <v>62506347</v>
      </c>
      <c r="O45" s="20">
        <v>-59933827</v>
      </c>
      <c r="P45" s="20">
        <v>38406</v>
      </c>
      <c r="Q45" s="20"/>
      <c r="R45" s="20">
        <v>-59895421</v>
      </c>
      <c r="S45" s="20"/>
      <c r="T45" s="20">
        <v>121243</v>
      </c>
      <c r="U45" s="20">
        <v>-2746326</v>
      </c>
      <c r="V45" s="20">
        <v>-2625083</v>
      </c>
      <c r="W45" s="20">
        <v>1356089643</v>
      </c>
      <c r="X45" s="20">
        <v>6414222</v>
      </c>
      <c r="Y45" s="20">
        <v>1349675421</v>
      </c>
      <c r="Z45" s="48">
        <v>21041.92</v>
      </c>
      <c r="AA45" s="22">
        <v>6414222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1451526080</v>
      </c>
      <c r="D48" s="51">
        <f>SUM(D45:D47)</f>
        <v>0</v>
      </c>
      <c r="E48" s="52">
        <f t="shared" si="7"/>
        <v>0</v>
      </c>
      <c r="F48" s="53">
        <f t="shared" si="7"/>
        <v>6414222</v>
      </c>
      <c r="G48" s="53">
        <f t="shared" si="7"/>
        <v>1356089642</v>
      </c>
      <c r="H48" s="53">
        <f t="shared" si="7"/>
        <v>0</v>
      </c>
      <c r="I48" s="53">
        <f t="shared" si="7"/>
        <v>14158</v>
      </c>
      <c r="J48" s="53">
        <f t="shared" si="7"/>
        <v>1356103800</v>
      </c>
      <c r="K48" s="53">
        <f t="shared" si="7"/>
        <v>0</v>
      </c>
      <c r="L48" s="53">
        <f t="shared" si="7"/>
        <v>0</v>
      </c>
      <c r="M48" s="53">
        <f t="shared" si="7"/>
        <v>62506347</v>
      </c>
      <c r="N48" s="53">
        <f t="shared" si="7"/>
        <v>62506347</v>
      </c>
      <c r="O48" s="53">
        <f t="shared" si="7"/>
        <v>-59933827</v>
      </c>
      <c r="P48" s="53">
        <f t="shared" si="7"/>
        <v>38406</v>
      </c>
      <c r="Q48" s="53">
        <f t="shared" si="7"/>
        <v>0</v>
      </c>
      <c r="R48" s="53">
        <f t="shared" si="7"/>
        <v>-59895421</v>
      </c>
      <c r="S48" s="53">
        <f t="shared" si="7"/>
        <v>0</v>
      </c>
      <c r="T48" s="53">
        <f t="shared" si="7"/>
        <v>121243</v>
      </c>
      <c r="U48" s="53">
        <f t="shared" si="7"/>
        <v>-2746326</v>
      </c>
      <c r="V48" s="53">
        <f t="shared" si="7"/>
        <v>-2625083</v>
      </c>
      <c r="W48" s="53">
        <f t="shared" si="7"/>
        <v>1356089643</v>
      </c>
      <c r="X48" s="53">
        <f t="shared" si="7"/>
        <v>6414222</v>
      </c>
      <c r="Y48" s="53">
        <f t="shared" si="7"/>
        <v>1349675421</v>
      </c>
      <c r="Z48" s="54">
        <f>+IF(X48&lt;&gt;0,+(Y48/X48)*100,0)</f>
        <v>21041.919362940665</v>
      </c>
      <c r="AA48" s="55">
        <f>SUM(AA45:AA47)</f>
        <v>6414222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254827734</v>
      </c>
      <c r="D6" s="18"/>
      <c r="E6" s="19">
        <v>-75374736</v>
      </c>
      <c r="F6" s="20">
        <v>-26020422</v>
      </c>
      <c r="G6" s="20">
        <v>312736289</v>
      </c>
      <c r="H6" s="20">
        <v>-26406063</v>
      </c>
      <c r="I6" s="20">
        <v>7780981</v>
      </c>
      <c r="J6" s="20">
        <v>294111207</v>
      </c>
      <c r="K6" s="20">
        <v>-15093618</v>
      </c>
      <c r="L6" s="20">
        <v>13189722</v>
      </c>
      <c r="M6" s="20">
        <v>-13985709</v>
      </c>
      <c r="N6" s="20">
        <v>-15889605</v>
      </c>
      <c r="O6" s="20">
        <v>-2839262</v>
      </c>
      <c r="P6" s="20">
        <v>-8163342</v>
      </c>
      <c r="Q6" s="20">
        <v>40150698</v>
      </c>
      <c r="R6" s="20">
        <v>29148094</v>
      </c>
      <c r="S6" s="20">
        <v>15528701</v>
      </c>
      <c r="T6" s="20">
        <v>-4554108</v>
      </c>
      <c r="U6" s="20"/>
      <c r="V6" s="20">
        <v>10974593</v>
      </c>
      <c r="W6" s="20">
        <v>318344289</v>
      </c>
      <c r="X6" s="20">
        <v>-26020422</v>
      </c>
      <c r="Y6" s="20">
        <v>344364711</v>
      </c>
      <c r="Z6" s="21">
        <v>-1323.44</v>
      </c>
      <c r="AA6" s="22">
        <v>-26020422</v>
      </c>
    </row>
    <row r="7" spans="1:27" ht="12.75">
      <c r="A7" s="23" t="s">
        <v>34</v>
      </c>
      <c r="B7" s="17"/>
      <c r="C7" s="18">
        <v>12619021</v>
      </c>
      <c r="D7" s="18"/>
      <c r="E7" s="19"/>
      <c r="F7" s="20">
        <v>-1493422</v>
      </c>
      <c r="G7" s="20">
        <v>12619021</v>
      </c>
      <c r="H7" s="20"/>
      <c r="I7" s="20"/>
      <c r="J7" s="20">
        <v>12619021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12619021</v>
      </c>
      <c r="X7" s="20">
        <v>-1493422</v>
      </c>
      <c r="Y7" s="20">
        <v>14112443</v>
      </c>
      <c r="Z7" s="21">
        <v>-944.97</v>
      </c>
      <c r="AA7" s="22">
        <v>-1493422</v>
      </c>
    </row>
    <row r="8" spans="1:27" ht="12.75">
      <c r="A8" s="23" t="s">
        <v>35</v>
      </c>
      <c r="B8" s="17"/>
      <c r="C8" s="18">
        <v>18239941</v>
      </c>
      <c r="D8" s="18"/>
      <c r="E8" s="19"/>
      <c r="F8" s="20">
        <v>98147796</v>
      </c>
      <c r="G8" s="20">
        <v>39990969</v>
      </c>
      <c r="H8" s="20">
        <v>14631838</v>
      </c>
      <c r="I8" s="20">
        <v>9415199</v>
      </c>
      <c r="J8" s="20">
        <v>64038006</v>
      </c>
      <c r="K8" s="20">
        <v>6642177</v>
      </c>
      <c r="L8" s="20">
        <v>10984896</v>
      </c>
      <c r="M8" s="20">
        <v>9874549</v>
      </c>
      <c r="N8" s="20">
        <v>27501622</v>
      </c>
      <c r="O8" s="20">
        <v>10309752</v>
      </c>
      <c r="P8" s="20">
        <v>9596784</v>
      </c>
      <c r="Q8" s="20">
        <v>8725501</v>
      </c>
      <c r="R8" s="20">
        <v>28632037</v>
      </c>
      <c r="S8" s="20">
        <v>15941136</v>
      </c>
      <c r="T8" s="20">
        <v>2707447</v>
      </c>
      <c r="U8" s="20"/>
      <c r="V8" s="20">
        <v>18648583</v>
      </c>
      <c r="W8" s="20">
        <v>138820248</v>
      </c>
      <c r="X8" s="20">
        <v>98147796</v>
      </c>
      <c r="Y8" s="20">
        <v>40672452</v>
      </c>
      <c r="Z8" s="21">
        <v>41.44</v>
      </c>
      <c r="AA8" s="22">
        <v>98147796</v>
      </c>
    </row>
    <row r="9" spans="1:27" ht="12.75">
      <c r="A9" s="23" t="s">
        <v>36</v>
      </c>
      <c r="B9" s="17"/>
      <c r="C9" s="18">
        <v>207818428</v>
      </c>
      <c r="D9" s="18"/>
      <c r="E9" s="19"/>
      <c r="F9" s="20">
        <v>208180168</v>
      </c>
      <c r="G9" s="20">
        <v>208673125</v>
      </c>
      <c r="H9" s="20">
        <v>1709049</v>
      </c>
      <c r="I9" s="20">
        <v>865366</v>
      </c>
      <c r="J9" s="20">
        <v>211247540</v>
      </c>
      <c r="K9" s="20">
        <v>713372</v>
      </c>
      <c r="L9" s="20">
        <v>1912871</v>
      </c>
      <c r="M9" s="20">
        <v>5755996</v>
      </c>
      <c r="N9" s="20">
        <v>8382239</v>
      </c>
      <c r="O9" s="20">
        <v>1222789</v>
      </c>
      <c r="P9" s="20">
        <v>158079</v>
      </c>
      <c r="Q9" s="20">
        <v>1952491</v>
      </c>
      <c r="R9" s="20">
        <v>3333359</v>
      </c>
      <c r="S9" s="20">
        <v>-390248</v>
      </c>
      <c r="T9" s="20">
        <v>2695671</v>
      </c>
      <c r="U9" s="20"/>
      <c r="V9" s="20">
        <v>2305423</v>
      </c>
      <c r="W9" s="20">
        <v>225268561</v>
      </c>
      <c r="X9" s="20">
        <v>208180168</v>
      </c>
      <c r="Y9" s="20">
        <v>17088393</v>
      </c>
      <c r="Z9" s="21">
        <v>8.21</v>
      </c>
      <c r="AA9" s="22">
        <v>208180168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662947</v>
      </c>
      <c r="D11" s="18"/>
      <c r="E11" s="19">
        <v>2242152</v>
      </c>
      <c r="F11" s="20">
        <v>1464020</v>
      </c>
      <c r="G11" s="20">
        <v>669917</v>
      </c>
      <c r="H11" s="20">
        <v>-23437</v>
      </c>
      <c r="I11" s="20">
        <v>67735</v>
      </c>
      <c r="J11" s="20">
        <v>714215</v>
      </c>
      <c r="K11" s="20">
        <v>400443</v>
      </c>
      <c r="L11" s="20">
        <v>82933</v>
      </c>
      <c r="M11" s="20">
        <v>625799</v>
      </c>
      <c r="N11" s="20">
        <v>1109175</v>
      </c>
      <c r="O11" s="20">
        <v>302701</v>
      </c>
      <c r="P11" s="20">
        <v>229218</v>
      </c>
      <c r="Q11" s="20">
        <v>-21194</v>
      </c>
      <c r="R11" s="20">
        <v>510725</v>
      </c>
      <c r="S11" s="20"/>
      <c r="T11" s="20">
        <v>83011</v>
      </c>
      <c r="U11" s="20"/>
      <c r="V11" s="20">
        <v>83011</v>
      </c>
      <c r="W11" s="20">
        <v>2417126</v>
      </c>
      <c r="X11" s="20">
        <v>1464020</v>
      </c>
      <c r="Y11" s="20">
        <v>953106</v>
      </c>
      <c r="Z11" s="21">
        <v>65.1</v>
      </c>
      <c r="AA11" s="22">
        <v>1464020</v>
      </c>
    </row>
    <row r="12" spans="1:27" ht="12.75">
      <c r="A12" s="27" t="s">
        <v>39</v>
      </c>
      <c r="B12" s="28"/>
      <c r="C12" s="29">
        <f aca="true" t="shared" si="0" ref="C12:Y12">SUM(C6:C11)</f>
        <v>494168071</v>
      </c>
      <c r="D12" s="29">
        <f>SUM(D6:D11)</f>
        <v>0</v>
      </c>
      <c r="E12" s="30">
        <f t="shared" si="0"/>
        <v>-73132584</v>
      </c>
      <c r="F12" s="31">
        <f t="shared" si="0"/>
        <v>280278140</v>
      </c>
      <c r="G12" s="31">
        <f t="shared" si="0"/>
        <v>574689321</v>
      </c>
      <c r="H12" s="31">
        <f t="shared" si="0"/>
        <v>-10088613</v>
      </c>
      <c r="I12" s="31">
        <f t="shared" si="0"/>
        <v>18129281</v>
      </c>
      <c r="J12" s="31">
        <f t="shared" si="0"/>
        <v>582729989</v>
      </c>
      <c r="K12" s="31">
        <f t="shared" si="0"/>
        <v>-7337626</v>
      </c>
      <c r="L12" s="31">
        <f t="shared" si="0"/>
        <v>26170422</v>
      </c>
      <c r="M12" s="31">
        <f t="shared" si="0"/>
        <v>2270635</v>
      </c>
      <c r="N12" s="31">
        <f t="shared" si="0"/>
        <v>21103431</v>
      </c>
      <c r="O12" s="31">
        <f t="shared" si="0"/>
        <v>8995980</v>
      </c>
      <c r="P12" s="31">
        <f t="shared" si="0"/>
        <v>1820739</v>
      </c>
      <c r="Q12" s="31">
        <f t="shared" si="0"/>
        <v>50807496</v>
      </c>
      <c r="R12" s="31">
        <f t="shared" si="0"/>
        <v>61624215</v>
      </c>
      <c r="S12" s="31">
        <f t="shared" si="0"/>
        <v>31079589</v>
      </c>
      <c r="T12" s="31">
        <f t="shared" si="0"/>
        <v>932021</v>
      </c>
      <c r="U12" s="31">
        <f t="shared" si="0"/>
        <v>0</v>
      </c>
      <c r="V12" s="31">
        <f t="shared" si="0"/>
        <v>32011610</v>
      </c>
      <c r="W12" s="31">
        <f t="shared" si="0"/>
        <v>697469245</v>
      </c>
      <c r="X12" s="31">
        <f t="shared" si="0"/>
        <v>280278140</v>
      </c>
      <c r="Y12" s="31">
        <f t="shared" si="0"/>
        <v>417191105</v>
      </c>
      <c r="Z12" s="32">
        <f>+IF(X12&lt;&gt;0,+(Y12/X12)*100,0)</f>
        <v>148.84896303364937</v>
      </c>
      <c r="AA12" s="33">
        <f>SUM(AA6:AA11)</f>
        <v>280278140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108105588</v>
      </c>
      <c r="D17" s="18"/>
      <c r="E17" s="19"/>
      <c r="F17" s="20">
        <v>106732862</v>
      </c>
      <c r="G17" s="20">
        <v>108105588</v>
      </c>
      <c r="H17" s="20"/>
      <c r="I17" s="20"/>
      <c r="J17" s="20">
        <v>108105588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108105588</v>
      </c>
      <c r="X17" s="20">
        <v>106732862</v>
      </c>
      <c r="Y17" s="20">
        <v>1372726</v>
      </c>
      <c r="Z17" s="21">
        <v>1.29</v>
      </c>
      <c r="AA17" s="22">
        <v>106732862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683285073</v>
      </c>
      <c r="D19" s="18"/>
      <c r="E19" s="19">
        <v>76837416</v>
      </c>
      <c r="F19" s="20">
        <v>1026596527</v>
      </c>
      <c r="G19" s="20">
        <v>682745951</v>
      </c>
      <c r="H19" s="20">
        <v>-891788</v>
      </c>
      <c r="I19" s="20">
        <v>-230814</v>
      </c>
      <c r="J19" s="20">
        <v>681623349</v>
      </c>
      <c r="K19" s="20">
        <v>11350497</v>
      </c>
      <c r="L19" s="20">
        <v>3798138</v>
      </c>
      <c r="M19" s="20">
        <v>7244946</v>
      </c>
      <c r="N19" s="20">
        <v>22393581</v>
      </c>
      <c r="O19" s="20">
        <v>1746908</v>
      </c>
      <c r="P19" s="20">
        <v>1333660</v>
      </c>
      <c r="Q19" s="20">
        <v>3295792</v>
      </c>
      <c r="R19" s="20">
        <v>6376360</v>
      </c>
      <c r="S19" s="20">
        <v>1050806</v>
      </c>
      <c r="T19" s="20">
        <v>1510236</v>
      </c>
      <c r="U19" s="20"/>
      <c r="V19" s="20">
        <v>2561042</v>
      </c>
      <c r="W19" s="20">
        <v>712954332</v>
      </c>
      <c r="X19" s="20">
        <v>1026596527</v>
      </c>
      <c r="Y19" s="20">
        <v>-313642195</v>
      </c>
      <c r="Z19" s="21">
        <v>-30.55</v>
      </c>
      <c r="AA19" s="22">
        <v>1026596527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3485999</v>
      </c>
      <c r="D23" s="18"/>
      <c r="E23" s="19"/>
      <c r="F23" s="20">
        <v>3485999</v>
      </c>
      <c r="G23" s="24">
        <v>3485999</v>
      </c>
      <c r="H23" s="24"/>
      <c r="I23" s="24"/>
      <c r="J23" s="20">
        <v>3485999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3485999</v>
      </c>
      <c r="X23" s="20">
        <v>3485999</v>
      </c>
      <c r="Y23" s="24"/>
      <c r="Z23" s="25"/>
      <c r="AA23" s="26">
        <v>3485999</v>
      </c>
    </row>
    <row r="24" spans="1:27" ht="12.75">
      <c r="A24" s="27" t="s">
        <v>49</v>
      </c>
      <c r="B24" s="35"/>
      <c r="C24" s="29">
        <f aca="true" t="shared" si="1" ref="C24:Y24">SUM(C15:C23)</f>
        <v>794876660</v>
      </c>
      <c r="D24" s="29">
        <f>SUM(D15:D23)</f>
        <v>0</v>
      </c>
      <c r="E24" s="36">
        <f t="shared" si="1"/>
        <v>76837416</v>
      </c>
      <c r="F24" s="37">
        <f t="shared" si="1"/>
        <v>1136815388</v>
      </c>
      <c r="G24" s="37">
        <f t="shared" si="1"/>
        <v>794337538</v>
      </c>
      <c r="H24" s="37">
        <f t="shared" si="1"/>
        <v>-891788</v>
      </c>
      <c r="I24" s="37">
        <f t="shared" si="1"/>
        <v>-230814</v>
      </c>
      <c r="J24" s="37">
        <f t="shared" si="1"/>
        <v>793214936</v>
      </c>
      <c r="K24" s="37">
        <f t="shared" si="1"/>
        <v>11350497</v>
      </c>
      <c r="L24" s="37">
        <f t="shared" si="1"/>
        <v>3798138</v>
      </c>
      <c r="M24" s="37">
        <f t="shared" si="1"/>
        <v>7244946</v>
      </c>
      <c r="N24" s="37">
        <f t="shared" si="1"/>
        <v>22393581</v>
      </c>
      <c r="O24" s="37">
        <f t="shared" si="1"/>
        <v>1746908</v>
      </c>
      <c r="P24" s="37">
        <f t="shared" si="1"/>
        <v>1333660</v>
      </c>
      <c r="Q24" s="37">
        <f t="shared" si="1"/>
        <v>3295792</v>
      </c>
      <c r="R24" s="37">
        <f t="shared" si="1"/>
        <v>6376360</v>
      </c>
      <c r="S24" s="37">
        <f t="shared" si="1"/>
        <v>1050806</v>
      </c>
      <c r="T24" s="37">
        <f t="shared" si="1"/>
        <v>1510236</v>
      </c>
      <c r="U24" s="37">
        <f t="shared" si="1"/>
        <v>0</v>
      </c>
      <c r="V24" s="37">
        <f t="shared" si="1"/>
        <v>2561042</v>
      </c>
      <c r="W24" s="37">
        <f t="shared" si="1"/>
        <v>824545919</v>
      </c>
      <c r="X24" s="37">
        <f t="shared" si="1"/>
        <v>1136815388</v>
      </c>
      <c r="Y24" s="37">
        <f t="shared" si="1"/>
        <v>-312269469</v>
      </c>
      <c r="Z24" s="38">
        <f>+IF(X24&lt;&gt;0,+(Y24/X24)*100,0)</f>
        <v>-27.46879328836108</v>
      </c>
      <c r="AA24" s="39">
        <f>SUM(AA15:AA23)</f>
        <v>1136815388</v>
      </c>
    </row>
    <row r="25" spans="1:27" ht="12.75">
      <c r="A25" s="27" t="s">
        <v>50</v>
      </c>
      <c r="B25" s="28"/>
      <c r="C25" s="29">
        <f aca="true" t="shared" si="2" ref="C25:Y25">+C12+C24</f>
        <v>1289044731</v>
      </c>
      <c r="D25" s="29">
        <f>+D12+D24</f>
        <v>0</v>
      </c>
      <c r="E25" s="30">
        <f t="shared" si="2"/>
        <v>3704832</v>
      </c>
      <c r="F25" s="31">
        <f t="shared" si="2"/>
        <v>1417093528</v>
      </c>
      <c r="G25" s="31">
        <f t="shared" si="2"/>
        <v>1369026859</v>
      </c>
      <c r="H25" s="31">
        <f t="shared" si="2"/>
        <v>-10980401</v>
      </c>
      <c r="I25" s="31">
        <f t="shared" si="2"/>
        <v>17898467</v>
      </c>
      <c r="J25" s="31">
        <f t="shared" si="2"/>
        <v>1375944925</v>
      </c>
      <c r="K25" s="31">
        <f t="shared" si="2"/>
        <v>4012871</v>
      </c>
      <c r="L25" s="31">
        <f t="shared" si="2"/>
        <v>29968560</v>
      </c>
      <c r="M25" s="31">
        <f t="shared" si="2"/>
        <v>9515581</v>
      </c>
      <c r="N25" s="31">
        <f t="shared" si="2"/>
        <v>43497012</v>
      </c>
      <c r="O25" s="31">
        <f t="shared" si="2"/>
        <v>10742888</v>
      </c>
      <c r="P25" s="31">
        <f t="shared" si="2"/>
        <v>3154399</v>
      </c>
      <c r="Q25" s="31">
        <f t="shared" si="2"/>
        <v>54103288</v>
      </c>
      <c r="R25" s="31">
        <f t="shared" si="2"/>
        <v>68000575</v>
      </c>
      <c r="S25" s="31">
        <f t="shared" si="2"/>
        <v>32130395</v>
      </c>
      <c r="T25" s="31">
        <f t="shared" si="2"/>
        <v>2442257</v>
      </c>
      <c r="U25" s="31">
        <f t="shared" si="2"/>
        <v>0</v>
      </c>
      <c r="V25" s="31">
        <f t="shared" si="2"/>
        <v>34572652</v>
      </c>
      <c r="W25" s="31">
        <f t="shared" si="2"/>
        <v>1522015164</v>
      </c>
      <c r="X25" s="31">
        <f t="shared" si="2"/>
        <v>1417093528</v>
      </c>
      <c r="Y25" s="31">
        <f t="shared" si="2"/>
        <v>104921636</v>
      </c>
      <c r="Z25" s="32">
        <f>+IF(X25&lt;&gt;0,+(Y25/X25)*100,0)</f>
        <v>7.404002200763703</v>
      </c>
      <c r="AA25" s="33">
        <f>+AA12+AA24</f>
        <v>1417093528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38824</v>
      </c>
      <c r="D30" s="18"/>
      <c r="E30" s="19"/>
      <c r="F30" s="20">
        <v>32680</v>
      </c>
      <c r="G30" s="20">
        <v>38824</v>
      </c>
      <c r="H30" s="20"/>
      <c r="I30" s="20"/>
      <c r="J30" s="20">
        <v>38824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38824</v>
      </c>
      <c r="X30" s="20">
        <v>32680</v>
      </c>
      <c r="Y30" s="20">
        <v>6144</v>
      </c>
      <c r="Z30" s="21">
        <v>18.8</v>
      </c>
      <c r="AA30" s="22">
        <v>32680</v>
      </c>
    </row>
    <row r="31" spans="1:27" ht="12.75">
      <c r="A31" s="23" t="s">
        <v>55</v>
      </c>
      <c r="B31" s="17"/>
      <c r="C31" s="18">
        <v>1984843</v>
      </c>
      <c r="D31" s="18"/>
      <c r="E31" s="19"/>
      <c r="F31" s="20">
        <v>1984843</v>
      </c>
      <c r="G31" s="20">
        <v>1997686</v>
      </c>
      <c r="H31" s="20">
        <v>9782</v>
      </c>
      <c r="I31" s="20">
        <v>7405</v>
      </c>
      <c r="J31" s="20">
        <v>2014873</v>
      </c>
      <c r="K31" s="20">
        <v>13890</v>
      </c>
      <c r="L31" s="20">
        <v>7694</v>
      </c>
      <c r="M31" s="20">
        <v>4480</v>
      </c>
      <c r="N31" s="20">
        <v>26064</v>
      </c>
      <c r="O31" s="20">
        <v>2827</v>
      </c>
      <c r="P31" s="20">
        <v>11447</v>
      </c>
      <c r="Q31" s="20">
        <v>2334</v>
      </c>
      <c r="R31" s="20">
        <v>16608</v>
      </c>
      <c r="S31" s="20"/>
      <c r="T31" s="20"/>
      <c r="U31" s="20"/>
      <c r="V31" s="20"/>
      <c r="W31" s="20">
        <v>2057545</v>
      </c>
      <c r="X31" s="20">
        <v>1984843</v>
      </c>
      <c r="Y31" s="20">
        <v>72702</v>
      </c>
      <c r="Z31" s="21">
        <v>3.66</v>
      </c>
      <c r="AA31" s="22">
        <v>1984843</v>
      </c>
    </row>
    <row r="32" spans="1:27" ht="12.75">
      <c r="A32" s="23" t="s">
        <v>56</v>
      </c>
      <c r="B32" s="17"/>
      <c r="C32" s="18">
        <v>554143301</v>
      </c>
      <c r="D32" s="18"/>
      <c r="E32" s="19"/>
      <c r="F32" s="20">
        <v>135084620</v>
      </c>
      <c r="G32" s="20">
        <v>611383765</v>
      </c>
      <c r="H32" s="20">
        <v>-11736719</v>
      </c>
      <c r="I32" s="20">
        <v>8896857</v>
      </c>
      <c r="J32" s="20">
        <v>608543903</v>
      </c>
      <c r="K32" s="20">
        <v>-2080964</v>
      </c>
      <c r="L32" s="20">
        <v>18728498</v>
      </c>
      <c r="M32" s="20">
        <v>8364660</v>
      </c>
      <c r="N32" s="20">
        <v>25012194</v>
      </c>
      <c r="O32" s="20">
        <v>3319223</v>
      </c>
      <c r="P32" s="20">
        <v>-7042704</v>
      </c>
      <c r="Q32" s="20">
        <v>19969554</v>
      </c>
      <c r="R32" s="20">
        <v>16246073</v>
      </c>
      <c r="S32" s="20">
        <v>21969181</v>
      </c>
      <c r="T32" s="20">
        <v>276107</v>
      </c>
      <c r="U32" s="20"/>
      <c r="V32" s="20">
        <v>22245288</v>
      </c>
      <c r="W32" s="20">
        <v>672047458</v>
      </c>
      <c r="X32" s="20">
        <v>135084620</v>
      </c>
      <c r="Y32" s="20">
        <v>536962838</v>
      </c>
      <c r="Z32" s="21">
        <v>397.5</v>
      </c>
      <c r="AA32" s="22">
        <v>135084620</v>
      </c>
    </row>
    <row r="33" spans="1:27" ht="12.75">
      <c r="A33" s="23" t="s">
        <v>57</v>
      </c>
      <c r="B33" s="17"/>
      <c r="C33" s="18">
        <v>14197257</v>
      </c>
      <c r="D33" s="18"/>
      <c r="E33" s="19"/>
      <c r="F33" s="20">
        <v>-10130612</v>
      </c>
      <c r="G33" s="20">
        <v>14197257</v>
      </c>
      <c r="H33" s="20"/>
      <c r="I33" s="20"/>
      <c r="J33" s="20">
        <v>14197257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14197257</v>
      </c>
      <c r="X33" s="20">
        <v>-10130612</v>
      </c>
      <c r="Y33" s="20">
        <v>24327869</v>
      </c>
      <c r="Z33" s="21">
        <v>-240.14</v>
      </c>
      <c r="AA33" s="22">
        <v>-10130612</v>
      </c>
    </row>
    <row r="34" spans="1:27" ht="12.75">
      <c r="A34" s="27" t="s">
        <v>58</v>
      </c>
      <c r="B34" s="28"/>
      <c r="C34" s="29">
        <f aca="true" t="shared" si="3" ref="C34:Y34">SUM(C29:C33)</f>
        <v>570364225</v>
      </c>
      <c r="D34" s="29">
        <f>SUM(D29:D33)</f>
        <v>0</v>
      </c>
      <c r="E34" s="30">
        <f t="shared" si="3"/>
        <v>0</v>
      </c>
      <c r="F34" s="31">
        <f t="shared" si="3"/>
        <v>126971531</v>
      </c>
      <c r="G34" s="31">
        <f t="shared" si="3"/>
        <v>627617532</v>
      </c>
      <c r="H34" s="31">
        <f t="shared" si="3"/>
        <v>-11726937</v>
      </c>
      <c r="I34" s="31">
        <f t="shared" si="3"/>
        <v>8904262</v>
      </c>
      <c r="J34" s="31">
        <f t="shared" si="3"/>
        <v>624794857</v>
      </c>
      <c r="K34" s="31">
        <f t="shared" si="3"/>
        <v>-2067074</v>
      </c>
      <c r="L34" s="31">
        <f t="shared" si="3"/>
        <v>18736192</v>
      </c>
      <c r="M34" s="31">
        <f t="shared" si="3"/>
        <v>8369140</v>
      </c>
      <c r="N34" s="31">
        <f t="shared" si="3"/>
        <v>25038258</v>
      </c>
      <c r="O34" s="31">
        <f t="shared" si="3"/>
        <v>3322050</v>
      </c>
      <c r="P34" s="31">
        <f t="shared" si="3"/>
        <v>-7031257</v>
      </c>
      <c r="Q34" s="31">
        <f t="shared" si="3"/>
        <v>19971888</v>
      </c>
      <c r="R34" s="31">
        <f t="shared" si="3"/>
        <v>16262681</v>
      </c>
      <c r="S34" s="31">
        <f t="shared" si="3"/>
        <v>21969181</v>
      </c>
      <c r="T34" s="31">
        <f t="shared" si="3"/>
        <v>276107</v>
      </c>
      <c r="U34" s="31">
        <f t="shared" si="3"/>
        <v>0</v>
      </c>
      <c r="V34" s="31">
        <f t="shared" si="3"/>
        <v>22245288</v>
      </c>
      <c r="W34" s="31">
        <f t="shared" si="3"/>
        <v>688341084</v>
      </c>
      <c r="X34" s="31">
        <f t="shared" si="3"/>
        <v>126971531</v>
      </c>
      <c r="Y34" s="31">
        <f t="shared" si="3"/>
        <v>561369553</v>
      </c>
      <c r="Z34" s="32">
        <f>+IF(X34&lt;&gt;0,+(Y34/X34)*100,0)</f>
        <v>442.12237859839615</v>
      </c>
      <c r="AA34" s="33">
        <f>SUM(AA29:AA33)</f>
        <v>126971531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3105812</v>
      </c>
      <c r="D37" s="18"/>
      <c r="E37" s="19"/>
      <c r="F37" s="20">
        <v>-5840130</v>
      </c>
      <c r="G37" s="20">
        <v>3105812</v>
      </c>
      <c r="H37" s="20"/>
      <c r="I37" s="20"/>
      <c r="J37" s="20">
        <v>3105812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3105812</v>
      </c>
      <c r="X37" s="20">
        <v>-5840130</v>
      </c>
      <c r="Y37" s="20">
        <v>8945942</v>
      </c>
      <c r="Z37" s="21">
        <v>-153.18</v>
      </c>
      <c r="AA37" s="22">
        <v>-5840130</v>
      </c>
    </row>
    <row r="38" spans="1:27" ht="12.75">
      <c r="A38" s="23" t="s">
        <v>57</v>
      </c>
      <c r="B38" s="17"/>
      <c r="C38" s="18">
        <v>35977113</v>
      </c>
      <c r="D38" s="18"/>
      <c r="E38" s="19"/>
      <c r="F38" s="20">
        <v>51132269</v>
      </c>
      <c r="G38" s="20">
        <v>35977113</v>
      </c>
      <c r="H38" s="20"/>
      <c r="I38" s="20"/>
      <c r="J38" s="20">
        <v>35977113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35977113</v>
      </c>
      <c r="X38" s="20">
        <v>51132269</v>
      </c>
      <c r="Y38" s="20">
        <v>-15155156</v>
      </c>
      <c r="Z38" s="21">
        <v>-29.64</v>
      </c>
      <c r="AA38" s="22">
        <v>51132269</v>
      </c>
    </row>
    <row r="39" spans="1:27" ht="12.75">
      <c r="A39" s="27" t="s">
        <v>61</v>
      </c>
      <c r="B39" s="35"/>
      <c r="C39" s="29">
        <f aca="true" t="shared" si="4" ref="C39:Y39">SUM(C37:C38)</f>
        <v>39082925</v>
      </c>
      <c r="D39" s="29">
        <f>SUM(D37:D38)</f>
        <v>0</v>
      </c>
      <c r="E39" s="36">
        <f t="shared" si="4"/>
        <v>0</v>
      </c>
      <c r="F39" s="37">
        <f t="shared" si="4"/>
        <v>45292139</v>
      </c>
      <c r="G39" s="37">
        <f t="shared" si="4"/>
        <v>39082925</v>
      </c>
      <c r="H39" s="37">
        <f t="shared" si="4"/>
        <v>0</v>
      </c>
      <c r="I39" s="37">
        <f t="shared" si="4"/>
        <v>0</v>
      </c>
      <c r="J39" s="37">
        <f t="shared" si="4"/>
        <v>39082925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39082925</v>
      </c>
      <c r="X39" s="37">
        <f t="shared" si="4"/>
        <v>45292139</v>
      </c>
      <c r="Y39" s="37">
        <f t="shared" si="4"/>
        <v>-6209214</v>
      </c>
      <c r="Z39" s="38">
        <f>+IF(X39&lt;&gt;0,+(Y39/X39)*100,0)</f>
        <v>-13.70925316642696</v>
      </c>
      <c r="AA39" s="39">
        <f>SUM(AA37:AA38)</f>
        <v>45292139</v>
      </c>
    </row>
    <row r="40" spans="1:27" ht="12.75">
      <c r="A40" s="27" t="s">
        <v>62</v>
      </c>
      <c r="B40" s="28"/>
      <c r="C40" s="29">
        <f aca="true" t="shared" si="5" ref="C40:Y40">+C34+C39</f>
        <v>609447150</v>
      </c>
      <c r="D40" s="29">
        <f>+D34+D39</f>
        <v>0</v>
      </c>
      <c r="E40" s="30">
        <f t="shared" si="5"/>
        <v>0</v>
      </c>
      <c r="F40" s="31">
        <f t="shared" si="5"/>
        <v>172263670</v>
      </c>
      <c r="G40" s="31">
        <f t="shared" si="5"/>
        <v>666700457</v>
      </c>
      <c r="H40" s="31">
        <f t="shared" si="5"/>
        <v>-11726937</v>
      </c>
      <c r="I40" s="31">
        <f t="shared" si="5"/>
        <v>8904262</v>
      </c>
      <c r="J40" s="31">
        <f t="shared" si="5"/>
        <v>663877782</v>
      </c>
      <c r="K40" s="31">
        <f t="shared" si="5"/>
        <v>-2067074</v>
      </c>
      <c r="L40" s="31">
        <f t="shared" si="5"/>
        <v>18736192</v>
      </c>
      <c r="M40" s="31">
        <f t="shared" si="5"/>
        <v>8369140</v>
      </c>
      <c r="N40" s="31">
        <f t="shared" si="5"/>
        <v>25038258</v>
      </c>
      <c r="O40" s="31">
        <f t="shared" si="5"/>
        <v>3322050</v>
      </c>
      <c r="P40" s="31">
        <f t="shared" si="5"/>
        <v>-7031257</v>
      </c>
      <c r="Q40" s="31">
        <f t="shared" si="5"/>
        <v>19971888</v>
      </c>
      <c r="R40" s="31">
        <f t="shared" si="5"/>
        <v>16262681</v>
      </c>
      <c r="S40" s="31">
        <f t="shared" si="5"/>
        <v>21969181</v>
      </c>
      <c r="T40" s="31">
        <f t="shared" si="5"/>
        <v>276107</v>
      </c>
      <c r="U40" s="31">
        <f t="shared" si="5"/>
        <v>0</v>
      </c>
      <c r="V40" s="31">
        <f t="shared" si="5"/>
        <v>22245288</v>
      </c>
      <c r="W40" s="31">
        <f t="shared" si="5"/>
        <v>727424009</v>
      </c>
      <c r="X40" s="31">
        <f t="shared" si="5"/>
        <v>172263670</v>
      </c>
      <c r="Y40" s="31">
        <f t="shared" si="5"/>
        <v>555160339</v>
      </c>
      <c r="Z40" s="32">
        <f>+IF(X40&lt;&gt;0,+(Y40/X40)*100,0)</f>
        <v>322.27360475949456</v>
      </c>
      <c r="AA40" s="33">
        <f>+AA34+AA39</f>
        <v>172263670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679597581</v>
      </c>
      <c r="D42" s="43">
        <f>+D25-D40</f>
        <v>0</v>
      </c>
      <c r="E42" s="44">
        <f t="shared" si="6"/>
        <v>3704832</v>
      </c>
      <c r="F42" s="45">
        <f t="shared" si="6"/>
        <v>1244829858</v>
      </c>
      <c r="G42" s="45">
        <f t="shared" si="6"/>
        <v>702326402</v>
      </c>
      <c r="H42" s="45">
        <f t="shared" si="6"/>
        <v>746536</v>
      </c>
      <c r="I42" s="45">
        <f t="shared" si="6"/>
        <v>8994205</v>
      </c>
      <c r="J42" s="45">
        <f t="shared" si="6"/>
        <v>712067143</v>
      </c>
      <c r="K42" s="45">
        <f t="shared" si="6"/>
        <v>6079945</v>
      </c>
      <c r="L42" s="45">
        <f t="shared" si="6"/>
        <v>11232368</v>
      </c>
      <c r="M42" s="45">
        <f t="shared" si="6"/>
        <v>1146441</v>
      </c>
      <c r="N42" s="45">
        <f t="shared" si="6"/>
        <v>18458754</v>
      </c>
      <c r="O42" s="45">
        <f t="shared" si="6"/>
        <v>7420838</v>
      </c>
      <c r="P42" s="45">
        <f t="shared" si="6"/>
        <v>10185656</v>
      </c>
      <c r="Q42" s="45">
        <f t="shared" si="6"/>
        <v>34131400</v>
      </c>
      <c r="R42" s="45">
        <f t="shared" si="6"/>
        <v>51737894</v>
      </c>
      <c r="S42" s="45">
        <f t="shared" si="6"/>
        <v>10161214</v>
      </c>
      <c r="T42" s="45">
        <f t="shared" si="6"/>
        <v>2166150</v>
      </c>
      <c r="U42" s="45">
        <f t="shared" si="6"/>
        <v>0</v>
      </c>
      <c r="V42" s="45">
        <f t="shared" si="6"/>
        <v>12327364</v>
      </c>
      <c r="W42" s="45">
        <f t="shared" si="6"/>
        <v>794591155</v>
      </c>
      <c r="X42" s="45">
        <f t="shared" si="6"/>
        <v>1244829858</v>
      </c>
      <c r="Y42" s="45">
        <f t="shared" si="6"/>
        <v>-450238703</v>
      </c>
      <c r="Z42" s="46">
        <f>+IF(X42&lt;&gt;0,+(Y42/X42)*100,0)</f>
        <v>-36.16869406742652</v>
      </c>
      <c r="AA42" s="47">
        <f>+AA25-AA40</f>
        <v>1244829858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-677212072</v>
      </c>
      <c r="D45" s="18"/>
      <c r="E45" s="19"/>
      <c r="F45" s="20">
        <v>-58937091</v>
      </c>
      <c r="G45" s="20">
        <v>-620151365</v>
      </c>
      <c r="H45" s="20"/>
      <c r="I45" s="20"/>
      <c r="J45" s="20">
        <v>-620151365</v>
      </c>
      <c r="K45" s="20">
        <v>3212</v>
      </c>
      <c r="L45" s="20"/>
      <c r="M45" s="20"/>
      <c r="N45" s="20">
        <v>3212</v>
      </c>
      <c r="O45" s="20"/>
      <c r="P45" s="20"/>
      <c r="Q45" s="20"/>
      <c r="R45" s="20"/>
      <c r="S45" s="20"/>
      <c r="T45" s="20"/>
      <c r="U45" s="20"/>
      <c r="V45" s="20"/>
      <c r="W45" s="20">
        <v>-620148153</v>
      </c>
      <c r="X45" s="20">
        <v>-58937091</v>
      </c>
      <c r="Y45" s="20">
        <v>-561211062</v>
      </c>
      <c r="Z45" s="48">
        <v>952.22</v>
      </c>
      <c r="AA45" s="22">
        <v>-58937091</v>
      </c>
    </row>
    <row r="46" spans="1:27" ht="12.75">
      <c r="A46" s="23" t="s">
        <v>67</v>
      </c>
      <c r="B46" s="17"/>
      <c r="C46" s="18">
        <v>1300062117</v>
      </c>
      <c r="D46" s="18"/>
      <c r="E46" s="19"/>
      <c r="F46" s="20">
        <v>1300062117</v>
      </c>
      <c r="G46" s="20">
        <v>1300062117</v>
      </c>
      <c r="H46" s="20"/>
      <c r="I46" s="20"/>
      <c r="J46" s="20">
        <v>1300062117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1300062117</v>
      </c>
      <c r="X46" s="20">
        <v>1300062117</v>
      </c>
      <c r="Y46" s="20"/>
      <c r="Z46" s="48"/>
      <c r="AA46" s="22">
        <v>1300062117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622850045</v>
      </c>
      <c r="D48" s="51">
        <f>SUM(D45:D47)</f>
        <v>0</v>
      </c>
      <c r="E48" s="52">
        <f t="shared" si="7"/>
        <v>0</v>
      </c>
      <c r="F48" s="53">
        <f t="shared" si="7"/>
        <v>1241125026</v>
      </c>
      <c r="G48" s="53">
        <f t="shared" si="7"/>
        <v>679910752</v>
      </c>
      <c r="H48" s="53">
        <f t="shared" si="7"/>
        <v>0</v>
      </c>
      <c r="I48" s="53">
        <f t="shared" si="7"/>
        <v>0</v>
      </c>
      <c r="J48" s="53">
        <f t="shared" si="7"/>
        <v>679910752</v>
      </c>
      <c r="K48" s="53">
        <f t="shared" si="7"/>
        <v>3212</v>
      </c>
      <c r="L48" s="53">
        <f t="shared" si="7"/>
        <v>0</v>
      </c>
      <c r="M48" s="53">
        <f t="shared" si="7"/>
        <v>0</v>
      </c>
      <c r="N48" s="53">
        <f t="shared" si="7"/>
        <v>3212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679913964</v>
      </c>
      <c r="X48" s="53">
        <f t="shared" si="7"/>
        <v>1241125026</v>
      </c>
      <c r="Y48" s="53">
        <f t="shared" si="7"/>
        <v>-561211062</v>
      </c>
      <c r="Z48" s="54">
        <f>+IF(X48&lt;&gt;0,+(Y48/X48)*100,0)</f>
        <v>-45.21793133192369</v>
      </c>
      <c r="AA48" s="55">
        <f>SUM(AA45:AA47)</f>
        <v>1241125026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-36162316</v>
      </c>
      <c r="D6" s="18"/>
      <c r="E6" s="19">
        <v>-90337253</v>
      </c>
      <c r="F6" s="20">
        <v>-90337253</v>
      </c>
      <c r="G6" s="20">
        <v>-86816286</v>
      </c>
      <c r="H6" s="20">
        <v>18457882</v>
      </c>
      <c r="I6" s="20">
        <v>-10017491</v>
      </c>
      <c r="J6" s="20">
        <v>-78375895</v>
      </c>
      <c r="K6" s="20">
        <v>17878028</v>
      </c>
      <c r="L6" s="20">
        <v>1723242</v>
      </c>
      <c r="M6" s="20">
        <v>30510045</v>
      </c>
      <c r="N6" s="20">
        <v>50111315</v>
      </c>
      <c r="O6" s="20">
        <v>-23348169</v>
      </c>
      <c r="P6" s="20">
        <v>17184467</v>
      </c>
      <c r="Q6" s="20"/>
      <c r="R6" s="20">
        <v>-6163702</v>
      </c>
      <c r="S6" s="20">
        <v>18092642</v>
      </c>
      <c r="T6" s="20">
        <v>1920837</v>
      </c>
      <c r="U6" s="20"/>
      <c r="V6" s="20">
        <v>20013479</v>
      </c>
      <c r="W6" s="20">
        <v>-14414803</v>
      </c>
      <c r="X6" s="20">
        <v>-90337253</v>
      </c>
      <c r="Y6" s="20">
        <v>75922450</v>
      </c>
      <c r="Z6" s="21">
        <v>-84.04</v>
      </c>
      <c r="AA6" s="22">
        <v>-90337253</v>
      </c>
    </row>
    <row r="7" spans="1:27" ht="12.75">
      <c r="A7" s="23" t="s">
        <v>34</v>
      </c>
      <c r="B7" s="17"/>
      <c r="C7" s="18">
        <v>58632332</v>
      </c>
      <c r="D7" s="18"/>
      <c r="E7" s="19"/>
      <c r="F7" s="20"/>
      <c r="G7" s="20">
        <v>69982957</v>
      </c>
      <c r="H7" s="20"/>
      <c r="I7" s="20"/>
      <c r="J7" s="20">
        <v>69982957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69982957</v>
      </c>
      <c r="X7" s="20"/>
      <c r="Y7" s="20">
        <v>69982957</v>
      </c>
      <c r="Z7" s="21"/>
      <c r="AA7" s="22"/>
    </row>
    <row r="8" spans="1:27" ht="12.75">
      <c r="A8" s="23" t="s">
        <v>35</v>
      </c>
      <c r="B8" s="17"/>
      <c r="C8" s="18">
        <v>232779026</v>
      </c>
      <c r="D8" s="18"/>
      <c r="E8" s="19">
        <v>-3994000</v>
      </c>
      <c r="F8" s="20">
        <v>-3994000</v>
      </c>
      <c r="G8" s="20">
        <v>297717872</v>
      </c>
      <c r="H8" s="20">
        <v>16737623</v>
      </c>
      <c r="I8" s="20">
        <v>29329765</v>
      </c>
      <c r="J8" s="20">
        <v>343785260</v>
      </c>
      <c r="K8" s="20">
        <v>-461793</v>
      </c>
      <c r="L8" s="20">
        <v>18448770</v>
      </c>
      <c r="M8" s="20">
        <v>14775310</v>
      </c>
      <c r="N8" s="20">
        <v>32762287</v>
      </c>
      <c r="O8" s="20">
        <v>24097879</v>
      </c>
      <c r="P8" s="20">
        <v>15162179</v>
      </c>
      <c r="Q8" s="20"/>
      <c r="R8" s="20">
        <v>39260058</v>
      </c>
      <c r="S8" s="20">
        <v>30860965</v>
      </c>
      <c r="T8" s="20">
        <v>20863905</v>
      </c>
      <c r="U8" s="20"/>
      <c r="V8" s="20">
        <v>51724870</v>
      </c>
      <c r="W8" s="20">
        <v>467532475</v>
      </c>
      <c r="X8" s="20">
        <v>-3994000</v>
      </c>
      <c r="Y8" s="20">
        <v>471526475</v>
      </c>
      <c r="Z8" s="21">
        <v>-11805.87</v>
      </c>
      <c r="AA8" s="22">
        <v>-3994000</v>
      </c>
    </row>
    <row r="9" spans="1:27" ht="12.75">
      <c r="A9" s="23" t="s">
        <v>36</v>
      </c>
      <c r="B9" s="17"/>
      <c r="C9" s="18">
        <v>395222450</v>
      </c>
      <c r="D9" s="18"/>
      <c r="E9" s="19"/>
      <c r="F9" s="20"/>
      <c r="G9" s="20">
        <v>440462321</v>
      </c>
      <c r="H9" s="20">
        <v>17133326</v>
      </c>
      <c r="I9" s="20">
        <v>8446677</v>
      </c>
      <c r="J9" s="20">
        <v>466042324</v>
      </c>
      <c r="K9" s="20">
        <v>5482677</v>
      </c>
      <c r="L9" s="20">
        <v>5413812</v>
      </c>
      <c r="M9" s="20">
        <v>2078849</v>
      </c>
      <c r="N9" s="20">
        <v>12975338</v>
      </c>
      <c r="O9" s="20">
        <v>7662849</v>
      </c>
      <c r="P9" s="20">
        <v>2458986</v>
      </c>
      <c r="Q9" s="20"/>
      <c r="R9" s="20">
        <v>10121835</v>
      </c>
      <c r="S9" s="20">
        <v>765328</v>
      </c>
      <c r="T9" s="20">
        <v>2076592</v>
      </c>
      <c r="U9" s="20"/>
      <c r="V9" s="20">
        <v>2841920</v>
      </c>
      <c r="W9" s="20">
        <v>491981417</v>
      </c>
      <c r="X9" s="20"/>
      <c r="Y9" s="20">
        <v>491981417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-674092</v>
      </c>
      <c r="D11" s="18"/>
      <c r="E11" s="19"/>
      <c r="F11" s="20"/>
      <c r="G11" s="20">
        <v>3937584</v>
      </c>
      <c r="H11" s="20">
        <v>-56541</v>
      </c>
      <c r="I11" s="20">
        <v>-40592</v>
      </c>
      <c r="J11" s="20">
        <v>3840451</v>
      </c>
      <c r="K11" s="20">
        <v>-124856</v>
      </c>
      <c r="L11" s="20">
        <v>-68656</v>
      </c>
      <c r="M11" s="20">
        <v>-47794</v>
      </c>
      <c r="N11" s="20">
        <v>-241306</v>
      </c>
      <c r="O11" s="20">
        <v>-71247</v>
      </c>
      <c r="P11" s="20">
        <v>-22949</v>
      </c>
      <c r="Q11" s="20"/>
      <c r="R11" s="20">
        <v>-94196</v>
      </c>
      <c r="S11" s="20">
        <v>136331</v>
      </c>
      <c r="T11" s="20">
        <v>-37977</v>
      </c>
      <c r="U11" s="20"/>
      <c r="V11" s="20">
        <v>98354</v>
      </c>
      <c r="W11" s="20">
        <v>3603303</v>
      </c>
      <c r="X11" s="20"/>
      <c r="Y11" s="20">
        <v>3603303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649797400</v>
      </c>
      <c r="D12" s="29">
        <f>SUM(D6:D11)</f>
        <v>0</v>
      </c>
      <c r="E12" s="30">
        <f t="shared" si="0"/>
        <v>-94331253</v>
      </c>
      <c r="F12" s="31">
        <f t="shared" si="0"/>
        <v>-94331253</v>
      </c>
      <c r="G12" s="31">
        <f t="shared" si="0"/>
        <v>725284448</v>
      </c>
      <c r="H12" s="31">
        <f t="shared" si="0"/>
        <v>52272290</v>
      </c>
      <c r="I12" s="31">
        <f t="shared" si="0"/>
        <v>27718359</v>
      </c>
      <c r="J12" s="31">
        <f t="shared" si="0"/>
        <v>805275097</v>
      </c>
      <c r="K12" s="31">
        <f t="shared" si="0"/>
        <v>22774056</v>
      </c>
      <c r="L12" s="31">
        <f t="shared" si="0"/>
        <v>25517168</v>
      </c>
      <c r="M12" s="31">
        <f t="shared" si="0"/>
        <v>47316410</v>
      </c>
      <c r="N12" s="31">
        <f t="shared" si="0"/>
        <v>95607634</v>
      </c>
      <c r="O12" s="31">
        <f t="shared" si="0"/>
        <v>8341312</v>
      </c>
      <c r="P12" s="31">
        <f t="shared" si="0"/>
        <v>34782683</v>
      </c>
      <c r="Q12" s="31">
        <f t="shared" si="0"/>
        <v>0</v>
      </c>
      <c r="R12" s="31">
        <f t="shared" si="0"/>
        <v>43123995</v>
      </c>
      <c r="S12" s="31">
        <f t="shared" si="0"/>
        <v>49855266</v>
      </c>
      <c r="T12" s="31">
        <f t="shared" si="0"/>
        <v>24823357</v>
      </c>
      <c r="U12" s="31">
        <f t="shared" si="0"/>
        <v>0</v>
      </c>
      <c r="V12" s="31">
        <f t="shared" si="0"/>
        <v>74678623</v>
      </c>
      <c r="W12" s="31">
        <f t="shared" si="0"/>
        <v>1018685349</v>
      </c>
      <c r="X12" s="31">
        <f t="shared" si="0"/>
        <v>-94331253</v>
      </c>
      <c r="Y12" s="31">
        <f t="shared" si="0"/>
        <v>1113016602</v>
      </c>
      <c r="Z12" s="32">
        <f>+IF(X12&lt;&gt;0,+(Y12/X12)*100,0)</f>
        <v>-1179.9022769261849</v>
      </c>
      <c r="AA12" s="33">
        <f>SUM(AA6:AA11)</f>
        <v>-94331253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48731484</v>
      </c>
      <c r="D15" s="18"/>
      <c r="E15" s="19"/>
      <c r="F15" s="20"/>
      <c r="G15" s="20">
        <v>47355609</v>
      </c>
      <c r="H15" s="20"/>
      <c r="I15" s="20"/>
      <c r="J15" s="20">
        <v>47355609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47355609</v>
      </c>
      <c r="X15" s="20"/>
      <c r="Y15" s="20">
        <v>47355609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890342</v>
      </c>
      <c r="D17" s="18"/>
      <c r="E17" s="19"/>
      <c r="F17" s="20"/>
      <c r="G17" s="20">
        <v>1503562</v>
      </c>
      <c r="H17" s="20"/>
      <c r="I17" s="20"/>
      <c r="J17" s="20">
        <v>1503562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1503562</v>
      </c>
      <c r="X17" s="20"/>
      <c r="Y17" s="20">
        <v>1503562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1167845387</v>
      </c>
      <c r="D19" s="18"/>
      <c r="E19" s="19">
        <v>69451800</v>
      </c>
      <c r="F19" s="20">
        <v>69451800</v>
      </c>
      <c r="G19" s="20">
        <v>1257991037</v>
      </c>
      <c r="H19" s="20">
        <v>907562</v>
      </c>
      <c r="I19" s="20">
        <v>4460621</v>
      </c>
      <c r="J19" s="20">
        <v>1263359220</v>
      </c>
      <c r="K19" s="20">
        <v>2410060</v>
      </c>
      <c r="L19" s="20">
        <v>2520576</v>
      </c>
      <c r="M19" s="20">
        <v>1072601</v>
      </c>
      <c r="N19" s="20">
        <v>6003237</v>
      </c>
      <c r="O19" s="20"/>
      <c r="P19" s="20">
        <v>7493947</v>
      </c>
      <c r="Q19" s="20"/>
      <c r="R19" s="20">
        <v>7493947</v>
      </c>
      <c r="S19" s="20"/>
      <c r="T19" s="20">
        <v>7500180</v>
      </c>
      <c r="U19" s="20"/>
      <c r="V19" s="20">
        <v>7500180</v>
      </c>
      <c r="W19" s="20">
        <v>1284356584</v>
      </c>
      <c r="X19" s="20">
        <v>69451800</v>
      </c>
      <c r="Y19" s="20">
        <v>1214904784</v>
      </c>
      <c r="Z19" s="21">
        <v>1749.28</v>
      </c>
      <c r="AA19" s="22">
        <v>69451800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1217467213</v>
      </c>
      <c r="D24" s="29">
        <f>SUM(D15:D23)</f>
        <v>0</v>
      </c>
      <c r="E24" s="36">
        <f t="shared" si="1"/>
        <v>69451800</v>
      </c>
      <c r="F24" s="37">
        <f t="shared" si="1"/>
        <v>69451800</v>
      </c>
      <c r="G24" s="37">
        <f t="shared" si="1"/>
        <v>1306850208</v>
      </c>
      <c r="H24" s="37">
        <f t="shared" si="1"/>
        <v>907562</v>
      </c>
      <c r="I24" s="37">
        <f t="shared" si="1"/>
        <v>4460621</v>
      </c>
      <c r="J24" s="37">
        <f t="shared" si="1"/>
        <v>1312218391</v>
      </c>
      <c r="K24" s="37">
        <f t="shared" si="1"/>
        <v>2410060</v>
      </c>
      <c r="L24" s="37">
        <f t="shared" si="1"/>
        <v>2520576</v>
      </c>
      <c r="M24" s="37">
        <f t="shared" si="1"/>
        <v>1072601</v>
      </c>
      <c r="N24" s="37">
        <f t="shared" si="1"/>
        <v>6003237</v>
      </c>
      <c r="O24" s="37">
        <f t="shared" si="1"/>
        <v>0</v>
      </c>
      <c r="P24" s="37">
        <f t="shared" si="1"/>
        <v>7493947</v>
      </c>
      <c r="Q24" s="37">
        <f t="shared" si="1"/>
        <v>0</v>
      </c>
      <c r="R24" s="37">
        <f t="shared" si="1"/>
        <v>7493947</v>
      </c>
      <c r="S24" s="37">
        <f t="shared" si="1"/>
        <v>0</v>
      </c>
      <c r="T24" s="37">
        <f t="shared" si="1"/>
        <v>7500180</v>
      </c>
      <c r="U24" s="37">
        <f t="shared" si="1"/>
        <v>0</v>
      </c>
      <c r="V24" s="37">
        <f t="shared" si="1"/>
        <v>7500180</v>
      </c>
      <c r="W24" s="37">
        <f t="shared" si="1"/>
        <v>1333215755</v>
      </c>
      <c r="X24" s="37">
        <f t="shared" si="1"/>
        <v>69451800</v>
      </c>
      <c r="Y24" s="37">
        <f t="shared" si="1"/>
        <v>1263763955</v>
      </c>
      <c r="Z24" s="38">
        <f>+IF(X24&lt;&gt;0,+(Y24/X24)*100,0)</f>
        <v>1819.6273602700003</v>
      </c>
      <c r="AA24" s="39">
        <f>SUM(AA15:AA23)</f>
        <v>69451800</v>
      </c>
    </row>
    <row r="25" spans="1:27" ht="12.75">
      <c r="A25" s="27" t="s">
        <v>50</v>
      </c>
      <c r="B25" s="28"/>
      <c r="C25" s="29">
        <f aca="true" t="shared" si="2" ref="C25:Y25">+C12+C24</f>
        <v>1867264613</v>
      </c>
      <c r="D25" s="29">
        <f>+D12+D24</f>
        <v>0</v>
      </c>
      <c r="E25" s="30">
        <f t="shared" si="2"/>
        <v>-24879453</v>
      </c>
      <c r="F25" s="31">
        <f t="shared" si="2"/>
        <v>-24879453</v>
      </c>
      <c r="G25" s="31">
        <f t="shared" si="2"/>
        <v>2032134656</v>
      </c>
      <c r="H25" s="31">
        <f t="shared" si="2"/>
        <v>53179852</v>
      </c>
      <c r="I25" s="31">
        <f t="shared" si="2"/>
        <v>32178980</v>
      </c>
      <c r="J25" s="31">
        <f t="shared" si="2"/>
        <v>2117493488</v>
      </c>
      <c r="K25" s="31">
        <f t="shared" si="2"/>
        <v>25184116</v>
      </c>
      <c r="L25" s="31">
        <f t="shared" si="2"/>
        <v>28037744</v>
      </c>
      <c r="M25" s="31">
        <f t="shared" si="2"/>
        <v>48389011</v>
      </c>
      <c r="N25" s="31">
        <f t="shared" si="2"/>
        <v>101610871</v>
      </c>
      <c r="O25" s="31">
        <f t="shared" si="2"/>
        <v>8341312</v>
      </c>
      <c r="P25" s="31">
        <f t="shared" si="2"/>
        <v>42276630</v>
      </c>
      <c r="Q25" s="31">
        <f t="shared" si="2"/>
        <v>0</v>
      </c>
      <c r="R25" s="31">
        <f t="shared" si="2"/>
        <v>50617942</v>
      </c>
      <c r="S25" s="31">
        <f t="shared" si="2"/>
        <v>49855266</v>
      </c>
      <c r="T25" s="31">
        <f t="shared" si="2"/>
        <v>32323537</v>
      </c>
      <c r="U25" s="31">
        <f t="shared" si="2"/>
        <v>0</v>
      </c>
      <c r="V25" s="31">
        <f t="shared" si="2"/>
        <v>82178803</v>
      </c>
      <c r="W25" s="31">
        <f t="shared" si="2"/>
        <v>2351901104</v>
      </c>
      <c r="X25" s="31">
        <f t="shared" si="2"/>
        <v>-24879453</v>
      </c>
      <c r="Y25" s="31">
        <f t="shared" si="2"/>
        <v>2376780557</v>
      </c>
      <c r="Z25" s="32">
        <f>+IF(X25&lt;&gt;0,+(Y25/X25)*100,0)</f>
        <v>-9553.186547147961</v>
      </c>
      <c r="AA25" s="33">
        <f>+AA12+AA24</f>
        <v>-24879453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-1314</v>
      </c>
      <c r="D30" s="18"/>
      <c r="E30" s="19"/>
      <c r="F30" s="20"/>
      <c r="G30" s="20">
        <v>2964572</v>
      </c>
      <c r="H30" s="20"/>
      <c r="I30" s="20"/>
      <c r="J30" s="20">
        <v>2964572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2964572</v>
      </c>
      <c r="X30" s="20"/>
      <c r="Y30" s="20">
        <v>2964572</v>
      </c>
      <c r="Z30" s="21"/>
      <c r="AA30" s="22"/>
    </row>
    <row r="31" spans="1:27" ht="12.75">
      <c r="A31" s="23" t="s">
        <v>55</v>
      </c>
      <c r="B31" s="17"/>
      <c r="C31" s="18">
        <v>-23842020</v>
      </c>
      <c r="D31" s="18"/>
      <c r="E31" s="19"/>
      <c r="F31" s="20"/>
      <c r="G31" s="20">
        <v>2142790</v>
      </c>
      <c r="H31" s="20">
        <v>-5803</v>
      </c>
      <c r="I31" s="20">
        <v>11763</v>
      </c>
      <c r="J31" s="20">
        <v>2148750</v>
      </c>
      <c r="K31" s="20">
        <v>-17407</v>
      </c>
      <c r="L31" s="20">
        <v>-231</v>
      </c>
      <c r="M31" s="20">
        <v>-398950</v>
      </c>
      <c r="N31" s="20">
        <v>-416588</v>
      </c>
      <c r="O31" s="20">
        <v>-2260</v>
      </c>
      <c r="P31" s="20">
        <v>-524</v>
      </c>
      <c r="Q31" s="20"/>
      <c r="R31" s="20">
        <v>-2784</v>
      </c>
      <c r="S31" s="20"/>
      <c r="T31" s="20"/>
      <c r="U31" s="20"/>
      <c r="V31" s="20"/>
      <c r="W31" s="20">
        <v>1729378</v>
      </c>
      <c r="X31" s="20"/>
      <c r="Y31" s="20">
        <v>1729378</v>
      </c>
      <c r="Z31" s="21"/>
      <c r="AA31" s="22"/>
    </row>
    <row r="32" spans="1:27" ht="12.75">
      <c r="A32" s="23" t="s">
        <v>56</v>
      </c>
      <c r="B32" s="17"/>
      <c r="C32" s="18">
        <v>1610184363</v>
      </c>
      <c r="D32" s="18"/>
      <c r="E32" s="19"/>
      <c r="F32" s="20"/>
      <c r="G32" s="20">
        <v>1804944989</v>
      </c>
      <c r="H32" s="20">
        <v>70915879</v>
      </c>
      <c r="I32" s="20">
        <v>49035322</v>
      </c>
      <c r="J32" s="20">
        <v>1924896190</v>
      </c>
      <c r="K32" s="20">
        <v>22745110</v>
      </c>
      <c r="L32" s="20">
        <v>33430386</v>
      </c>
      <c r="M32" s="20">
        <v>-19046139</v>
      </c>
      <c r="N32" s="20">
        <v>37129357</v>
      </c>
      <c r="O32" s="20">
        <v>35752860</v>
      </c>
      <c r="P32" s="20">
        <v>113806428</v>
      </c>
      <c r="Q32" s="20"/>
      <c r="R32" s="20">
        <v>149559288</v>
      </c>
      <c r="S32" s="20">
        <v>7921984</v>
      </c>
      <c r="T32" s="20">
        <v>-2587630</v>
      </c>
      <c r="U32" s="20"/>
      <c r="V32" s="20">
        <v>5334354</v>
      </c>
      <c r="W32" s="20">
        <v>2116919189</v>
      </c>
      <c r="X32" s="20"/>
      <c r="Y32" s="20">
        <v>2116919189</v>
      </c>
      <c r="Z32" s="21"/>
      <c r="AA32" s="22"/>
    </row>
    <row r="33" spans="1:27" ht="12.75">
      <c r="A33" s="23" t="s">
        <v>57</v>
      </c>
      <c r="B33" s="17"/>
      <c r="C33" s="18">
        <v>480779582</v>
      </c>
      <c r="D33" s="18"/>
      <c r="E33" s="19"/>
      <c r="F33" s="20"/>
      <c r="G33" s="20">
        <v>484339808</v>
      </c>
      <c r="H33" s="20"/>
      <c r="I33" s="20"/>
      <c r="J33" s="20">
        <v>484339808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484339808</v>
      </c>
      <c r="X33" s="20"/>
      <c r="Y33" s="20">
        <v>484339808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2067120611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2294392159</v>
      </c>
      <c r="H34" s="31">
        <f t="shared" si="3"/>
        <v>70910076</v>
      </c>
      <c r="I34" s="31">
        <f t="shared" si="3"/>
        <v>49047085</v>
      </c>
      <c r="J34" s="31">
        <f t="shared" si="3"/>
        <v>2414349320</v>
      </c>
      <c r="K34" s="31">
        <f t="shared" si="3"/>
        <v>22727703</v>
      </c>
      <c r="L34" s="31">
        <f t="shared" si="3"/>
        <v>33430155</v>
      </c>
      <c r="M34" s="31">
        <f t="shared" si="3"/>
        <v>-19445089</v>
      </c>
      <c r="N34" s="31">
        <f t="shared" si="3"/>
        <v>36712769</v>
      </c>
      <c r="O34" s="31">
        <f t="shared" si="3"/>
        <v>35750600</v>
      </c>
      <c r="P34" s="31">
        <f t="shared" si="3"/>
        <v>113805904</v>
      </c>
      <c r="Q34" s="31">
        <f t="shared" si="3"/>
        <v>0</v>
      </c>
      <c r="R34" s="31">
        <f t="shared" si="3"/>
        <v>149556504</v>
      </c>
      <c r="S34" s="31">
        <f t="shared" si="3"/>
        <v>7921984</v>
      </c>
      <c r="T34" s="31">
        <f t="shared" si="3"/>
        <v>-2587630</v>
      </c>
      <c r="U34" s="31">
        <f t="shared" si="3"/>
        <v>0</v>
      </c>
      <c r="V34" s="31">
        <f t="shared" si="3"/>
        <v>5334354</v>
      </c>
      <c r="W34" s="31">
        <f t="shared" si="3"/>
        <v>2605952947</v>
      </c>
      <c r="X34" s="31">
        <f t="shared" si="3"/>
        <v>0</v>
      </c>
      <c r="Y34" s="31">
        <f t="shared" si="3"/>
        <v>2605952947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129844602</v>
      </c>
      <c r="D38" s="18"/>
      <c r="E38" s="19"/>
      <c r="F38" s="20"/>
      <c r="G38" s="20">
        <v>129755280</v>
      </c>
      <c r="H38" s="20"/>
      <c r="I38" s="20"/>
      <c r="J38" s="20">
        <v>129755280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129755280</v>
      </c>
      <c r="X38" s="20"/>
      <c r="Y38" s="20">
        <v>129755280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129844602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129755280</v>
      </c>
      <c r="H39" s="37">
        <f t="shared" si="4"/>
        <v>0</v>
      </c>
      <c r="I39" s="37">
        <f t="shared" si="4"/>
        <v>0</v>
      </c>
      <c r="J39" s="37">
        <f t="shared" si="4"/>
        <v>129755280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129755280</v>
      </c>
      <c r="X39" s="37">
        <f t="shared" si="4"/>
        <v>0</v>
      </c>
      <c r="Y39" s="37">
        <f t="shared" si="4"/>
        <v>129755280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2196965213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2424147439</v>
      </c>
      <c r="H40" s="31">
        <f t="shared" si="5"/>
        <v>70910076</v>
      </c>
      <c r="I40" s="31">
        <f t="shared" si="5"/>
        <v>49047085</v>
      </c>
      <c r="J40" s="31">
        <f t="shared" si="5"/>
        <v>2544104600</v>
      </c>
      <c r="K40" s="31">
        <f t="shared" si="5"/>
        <v>22727703</v>
      </c>
      <c r="L40" s="31">
        <f t="shared" si="5"/>
        <v>33430155</v>
      </c>
      <c r="M40" s="31">
        <f t="shared" si="5"/>
        <v>-19445089</v>
      </c>
      <c r="N40" s="31">
        <f t="shared" si="5"/>
        <v>36712769</v>
      </c>
      <c r="O40" s="31">
        <f t="shared" si="5"/>
        <v>35750600</v>
      </c>
      <c r="P40" s="31">
        <f t="shared" si="5"/>
        <v>113805904</v>
      </c>
      <c r="Q40" s="31">
        <f t="shared" si="5"/>
        <v>0</v>
      </c>
      <c r="R40" s="31">
        <f t="shared" si="5"/>
        <v>149556504</v>
      </c>
      <c r="S40" s="31">
        <f t="shared" si="5"/>
        <v>7921984</v>
      </c>
      <c r="T40" s="31">
        <f t="shared" si="5"/>
        <v>-2587630</v>
      </c>
      <c r="U40" s="31">
        <f t="shared" si="5"/>
        <v>0</v>
      </c>
      <c r="V40" s="31">
        <f t="shared" si="5"/>
        <v>5334354</v>
      </c>
      <c r="W40" s="31">
        <f t="shared" si="5"/>
        <v>2735708227</v>
      </c>
      <c r="X40" s="31">
        <f t="shared" si="5"/>
        <v>0</v>
      </c>
      <c r="Y40" s="31">
        <f t="shared" si="5"/>
        <v>2735708227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-329700600</v>
      </c>
      <c r="D42" s="43">
        <f>+D25-D40</f>
        <v>0</v>
      </c>
      <c r="E42" s="44">
        <f t="shared" si="6"/>
        <v>-24879453</v>
      </c>
      <c r="F42" s="45">
        <f t="shared" si="6"/>
        <v>-24879453</v>
      </c>
      <c r="G42" s="45">
        <f t="shared" si="6"/>
        <v>-392012783</v>
      </c>
      <c r="H42" s="45">
        <f t="shared" si="6"/>
        <v>-17730224</v>
      </c>
      <c r="I42" s="45">
        <f t="shared" si="6"/>
        <v>-16868105</v>
      </c>
      <c r="J42" s="45">
        <f t="shared" si="6"/>
        <v>-426611112</v>
      </c>
      <c r="K42" s="45">
        <f t="shared" si="6"/>
        <v>2456413</v>
      </c>
      <c r="L42" s="45">
        <f t="shared" si="6"/>
        <v>-5392411</v>
      </c>
      <c r="M42" s="45">
        <f t="shared" si="6"/>
        <v>67834100</v>
      </c>
      <c r="N42" s="45">
        <f t="shared" si="6"/>
        <v>64898102</v>
      </c>
      <c r="O42" s="45">
        <f t="shared" si="6"/>
        <v>-27409288</v>
      </c>
      <c r="P42" s="45">
        <f t="shared" si="6"/>
        <v>-71529274</v>
      </c>
      <c r="Q42" s="45">
        <f t="shared" si="6"/>
        <v>0</v>
      </c>
      <c r="R42" s="45">
        <f t="shared" si="6"/>
        <v>-98938562</v>
      </c>
      <c r="S42" s="45">
        <f t="shared" si="6"/>
        <v>41933282</v>
      </c>
      <c r="T42" s="45">
        <f t="shared" si="6"/>
        <v>34911167</v>
      </c>
      <c r="U42" s="45">
        <f t="shared" si="6"/>
        <v>0</v>
      </c>
      <c r="V42" s="45">
        <f t="shared" si="6"/>
        <v>76844449</v>
      </c>
      <c r="W42" s="45">
        <f t="shared" si="6"/>
        <v>-383807123</v>
      </c>
      <c r="X42" s="45">
        <f t="shared" si="6"/>
        <v>-24879453</v>
      </c>
      <c r="Y42" s="45">
        <f t="shared" si="6"/>
        <v>-358927670</v>
      </c>
      <c r="Z42" s="46">
        <f>+IF(X42&lt;&gt;0,+(Y42/X42)*100,0)</f>
        <v>1442.6670473824324</v>
      </c>
      <c r="AA42" s="47">
        <f>+AA25-AA40</f>
        <v>-24879453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-109436520</v>
      </c>
      <c r="D45" s="18"/>
      <c r="E45" s="19"/>
      <c r="F45" s="20"/>
      <c r="G45" s="20">
        <v>-432611456</v>
      </c>
      <c r="H45" s="20">
        <v>8619</v>
      </c>
      <c r="I45" s="20"/>
      <c r="J45" s="20">
        <v>-432602837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-432602837</v>
      </c>
      <c r="X45" s="20"/>
      <c r="Y45" s="20">
        <v>-432602837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-109436520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-432611456</v>
      </c>
      <c r="H48" s="53">
        <f t="shared" si="7"/>
        <v>8619</v>
      </c>
      <c r="I48" s="53">
        <f t="shared" si="7"/>
        <v>0</v>
      </c>
      <c r="J48" s="53">
        <f t="shared" si="7"/>
        <v>-432602837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-432602837</v>
      </c>
      <c r="X48" s="53">
        <f t="shared" si="7"/>
        <v>0</v>
      </c>
      <c r="Y48" s="53">
        <f t="shared" si="7"/>
        <v>-432602837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534118</v>
      </c>
      <c r="D6" s="18"/>
      <c r="E6" s="19">
        <v>-61860336</v>
      </c>
      <c r="F6" s="20">
        <v>-58072053</v>
      </c>
      <c r="G6" s="20">
        <v>2176708</v>
      </c>
      <c r="H6" s="20">
        <v>-1394653</v>
      </c>
      <c r="I6" s="20">
        <v>47941567</v>
      </c>
      <c r="J6" s="20">
        <v>48723622</v>
      </c>
      <c r="K6" s="20">
        <v>-4919452</v>
      </c>
      <c r="L6" s="20">
        <v>-2383960</v>
      </c>
      <c r="M6" s="20">
        <v>-817421</v>
      </c>
      <c r="N6" s="20">
        <v>-8120833</v>
      </c>
      <c r="O6" s="20">
        <v>-35388932</v>
      </c>
      <c r="P6" s="20">
        <v>-4520973</v>
      </c>
      <c r="Q6" s="20">
        <v>124742726</v>
      </c>
      <c r="R6" s="20">
        <v>84832821</v>
      </c>
      <c r="S6" s="20">
        <v>-123813782</v>
      </c>
      <c r="T6" s="20">
        <v>6717607</v>
      </c>
      <c r="U6" s="20"/>
      <c r="V6" s="20">
        <v>-117096175</v>
      </c>
      <c r="W6" s="20">
        <v>8339435</v>
      </c>
      <c r="X6" s="20">
        <v>-58072053</v>
      </c>
      <c r="Y6" s="20">
        <v>66411488</v>
      </c>
      <c r="Z6" s="21">
        <v>-114.36</v>
      </c>
      <c r="AA6" s="22">
        <v>-58072053</v>
      </c>
    </row>
    <row r="7" spans="1:27" ht="12.75">
      <c r="A7" s="23" t="s">
        <v>34</v>
      </c>
      <c r="B7" s="17"/>
      <c r="C7" s="18">
        <v>2128006</v>
      </c>
      <c r="D7" s="18"/>
      <c r="E7" s="19"/>
      <c r="F7" s="20"/>
      <c r="G7" s="20">
        <v>15628006</v>
      </c>
      <c r="H7" s="20">
        <v>45675606</v>
      </c>
      <c r="I7" s="20">
        <v>-59311481</v>
      </c>
      <c r="J7" s="20">
        <v>1992131</v>
      </c>
      <c r="K7" s="20">
        <v>1670000</v>
      </c>
      <c r="L7" s="20">
        <v>26500000</v>
      </c>
      <c r="M7" s="20">
        <v>12852952</v>
      </c>
      <c r="N7" s="20">
        <v>41022952</v>
      </c>
      <c r="O7" s="20">
        <v>-31544494</v>
      </c>
      <c r="P7" s="20">
        <v>-6444544</v>
      </c>
      <c r="Q7" s="20">
        <v>20686</v>
      </c>
      <c r="R7" s="20">
        <v>-37968352</v>
      </c>
      <c r="S7" s="20">
        <v>82467625</v>
      </c>
      <c r="T7" s="20">
        <v>-22704685</v>
      </c>
      <c r="U7" s="20"/>
      <c r="V7" s="20">
        <v>59762940</v>
      </c>
      <c r="W7" s="20">
        <v>64809671</v>
      </c>
      <c r="X7" s="20"/>
      <c r="Y7" s="20">
        <v>64809671</v>
      </c>
      <c r="Z7" s="21"/>
      <c r="AA7" s="22"/>
    </row>
    <row r="8" spans="1:27" ht="12.75">
      <c r="A8" s="23" t="s">
        <v>35</v>
      </c>
      <c r="B8" s="17"/>
      <c r="C8" s="18">
        <v>36198810</v>
      </c>
      <c r="D8" s="18"/>
      <c r="E8" s="19">
        <v>-17503596</v>
      </c>
      <c r="F8" s="20">
        <v>110506538</v>
      </c>
      <c r="G8" s="20">
        <v>43765767</v>
      </c>
      <c r="H8" s="20">
        <v>4748031</v>
      </c>
      <c r="I8" s="20">
        <v>2278038</v>
      </c>
      <c r="J8" s="20">
        <v>50791836</v>
      </c>
      <c r="K8" s="20">
        <v>5073664</v>
      </c>
      <c r="L8" s="20">
        <v>12776099</v>
      </c>
      <c r="M8" s="20">
        <v>6997648</v>
      </c>
      <c r="N8" s="20">
        <v>24847411</v>
      </c>
      <c r="O8" s="20">
        <v>1938802</v>
      </c>
      <c r="P8" s="20">
        <v>12570940</v>
      </c>
      <c r="Q8" s="20">
        <v>523125</v>
      </c>
      <c r="R8" s="20">
        <v>15032867</v>
      </c>
      <c r="S8" s="20">
        <v>8168512</v>
      </c>
      <c r="T8" s="20">
        <v>8216987</v>
      </c>
      <c r="U8" s="20"/>
      <c r="V8" s="20">
        <v>16385499</v>
      </c>
      <c r="W8" s="20">
        <v>107057613</v>
      </c>
      <c r="X8" s="20">
        <v>110506538</v>
      </c>
      <c r="Y8" s="20">
        <v>-3448925</v>
      </c>
      <c r="Z8" s="21">
        <v>-3.12</v>
      </c>
      <c r="AA8" s="22">
        <v>110506538</v>
      </c>
    </row>
    <row r="9" spans="1:27" ht="12.75">
      <c r="A9" s="23" t="s">
        <v>36</v>
      </c>
      <c r="B9" s="17"/>
      <c r="C9" s="18">
        <v>29489009</v>
      </c>
      <c r="D9" s="18"/>
      <c r="E9" s="19"/>
      <c r="F9" s="20"/>
      <c r="G9" s="20">
        <v>31439518</v>
      </c>
      <c r="H9" s="20">
        <v>1598064</v>
      </c>
      <c r="I9" s="20">
        <v>-926216</v>
      </c>
      <c r="J9" s="20">
        <v>32111366</v>
      </c>
      <c r="K9" s="20">
        <v>-60395</v>
      </c>
      <c r="L9" s="20">
        <v>2184730</v>
      </c>
      <c r="M9" s="20">
        <v>137705</v>
      </c>
      <c r="N9" s="20">
        <v>2262040</v>
      </c>
      <c r="O9" s="20">
        <v>1455354</v>
      </c>
      <c r="P9" s="20">
        <v>-942111</v>
      </c>
      <c r="Q9" s="20">
        <v>-305899</v>
      </c>
      <c r="R9" s="20">
        <v>207344</v>
      </c>
      <c r="S9" s="20">
        <v>1911145</v>
      </c>
      <c r="T9" s="20">
        <v>1939277</v>
      </c>
      <c r="U9" s="20"/>
      <c r="V9" s="20">
        <v>3850422</v>
      </c>
      <c r="W9" s="20">
        <v>38431172</v>
      </c>
      <c r="X9" s="20"/>
      <c r="Y9" s="20">
        <v>38431172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108047</v>
      </c>
      <c r="D11" s="18"/>
      <c r="E11" s="19"/>
      <c r="F11" s="20">
        <v>108048</v>
      </c>
      <c r="G11" s="20">
        <v>108047</v>
      </c>
      <c r="H11" s="20"/>
      <c r="I11" s="20"/>
      <c r="J11" s="20">
        <v>108047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108047</v>
      </c>
      <c r="X11" s="20">
        <v>108048</v>
      </c>
      <c r="Y11" s="20">
        <v>-1</v>
      </c>
      <c r="Z11" s="21"/>
      <c r="AA11" s="22">
        <v>108048</v>
      </c>
    </row>
    <row r="12" spans="1:27" ht="12.75">
      <c r="A12" s="27" t="s">
        <v>39</v>
      </c>
      <c r="B12" s="28"/>
      <c r="C12" s="29">
        <f aca="true" t="shared" si="0" ref="C12:Y12">SUM(C6:C11)</f>
        <v>68457990</v>
      </c>
      <c r="D12" s="29">
        <f>SUM(D6:D11)</f>
        <v>0</v>
      </c>
      <c r="E12" s="30">
        <f t="shared" si="0"/>
        <v>-79363932</v>
      </c>
      <c r="F12" s="31">
        <f t="shared" si="0"/>
        <v>52542533</v>
      </c>
      <c r="G12" s="31">
        <f t="shared" si="0"/>
        <v>93118046</v>
      </c>
      <c r="H12" s="31">
        <f t="shared" si="0"/>
        <v>50627048</v>
      </c>
      <c r="I12" s="31">
        <f t="shared" si="0"/>
        <v>-10018092</v>
      </c>
      <c r="J12" s="31">
        <f t="shared" si="0"/>
        <v>133727002</v>
      </c>
      <c r="K12" s="31">
        <f t="shared" si="0"/>
        <v>1763817</v>
      </c>
      <c r="L12" s="31">
        <f t="shared" si="0"/>
        <v>39076869</v>
      </c>
      <c r="M12" s="31">
        <f t="shared" si="0"/>
        <v>19170884</v>
      </c>
      <c r="N12" s="31">
        <f t="shared" si="0"/>
        <v>60011570</v>
      </c>
      <c r="O12" s="31">
        <f t="shared" si="0"/>
        <v>-63539270</v>
      </c>
      <c r="P12" s="31">
        <f t="shared" si="0"/>
        <v>663312</v>
      </c>
      <c r="Q12" s="31">
        <f t="shared" si="0"/>
        <v>124980638</v>
      </c>
      <c r="R12" s="31">
        <f t="shared" si="0"/>
        <v>62104680</v>
      </c>
      <c r="S12" s="31">
        <f t="shared" si="0"/>
        <v>-31266500</v>
      </c>
      <c r="T12" s="31">
        <f t="shared" si="0"/>
        <v>-5830814</v>
      </c>
      <c r="U12" s="31">
        <f t="shared" si="0"/>
        <v>0</v>
      </c>
      <c r="V12" s="31">
        <f t="shared" si="0"/>
        <v>-37097314</v>
      </c>
      <c r="W12" s="31">
        <f t="shared" si="0"/>
        <v>218745938</v>
      </c>
      <c r="X12" s="31">
        <f t="shared" si="0"/>
        <v>52542533</v>
      </c>
      <c r="Y12" s="31">
        <f t="shared" si="0"/>
        <v>166203405</v>
      </c>
      <c r="Z12" s="32">
        <f>+IF(X12&lt;&gt;0,+(Y12/X12)*100,0)</f>
        <v>316.321645551424</v>
      </c>
      <c r="AA12" s="33">
        <f>SUM(AA6:AA11)</f>
        <v>52542533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7249320</v>
      </c>
      <c r="D15" s="18"/>
      <c r="E15" s="19"/>
      <c r="F15" s="20">
        <v>216815</v>
      </c>
      <c r="G15" s="20">
        <v>7249320</v>
      </c>
      <c r="H15" s="20"/>
      <c r="I15" s="20"/>
      <c r="J15" s="20">
        <v>7249320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7249320</v>
      </c>
      <c r="X15" s="20">
        <v>216815</v>
      </c>
      <c r="Y15" s="20">
        <v>7032505</v>
      </c>
      <c r="Z15" s="21">
        <v>3243.55</v>
      </c>
      <c r="AA15" s="22">
        <v>216815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39960910</v>
      </c>
      <c r="D17" s="18"/>
      <c r="E17" s="19"/>
      <c r="F17" s="20">
        <v>39937259</v>
      </c>
      <c r="G17" s="20">
        <v>39960910</v>
      </c>
      <c r="H17" s="20"/>
      <c r="I17" s="20"/>
      <c r="J17" s="20">
        <v>39960910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39960910</v>
      </c>
      <c r="X17" s="20">
        <v>39937259</v>
      </c>
      <c r="Y17" s="20">
        <v>23651</v>
      </c>
      <c r="Z17" s="21">
        <v>0.06</v>
      </c>
      <c r="AA17" s="22">
        <v>39937259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501059170</v>
      </c>
      <c r="D19" s="18"/>
      <c r="E19" s="19">
        <v>135875196</v>
      </c>
      <c r="F19" s="20">
        <v>641268345</v>
      </c>
      <c r="G19" s="20">
        <v>501849717</v>
      </c>
      <c r="H19" s="20">
        <v>2220189</v>
      </c>
      <c r="I19" s="20">
        <v>888040</v>
      </c>
      <c r="J19" s="20">
        <v>504957946</v>
      </c>
      <c r="K19" s="20">
        <v>477467</v>
      </c>
      <c r="L19" s="20">
        <v>1334290</v>
      </c>
      <c r="M19" s="20">
        <v>1354078</v>
      </c>
      <c r="N19" s="20">
        <v>3165835</v>
      </c>
      <c r="O19" s="20">
        <v>1103988</v>
      </c>
      <c r="P19" s="20">
        <v>5619908</v>
      </c>
      <c r="Q19" s="20">
        <v>335902</v>
      </c>
      <c r="R19" s="20">
        <v>7059798</v>
      </c>
      <c r="S19" s="20">
        <v>6871338</v>
      </c>
      <c r="T19" s="20">
        <v>4188721</v>
      </c>
      <c r="U19" s="20"/>
      <c r="V19" s="20">
        <v>11060059</v>
      </c>
      <c r="W19" s="20">
        <v>526243638</v>
      </c>
      <c r="X19" s="20">
        <v>641268345</v>
      </c>
      <c r="Y19" s="20">
        <v>-115024707</v>
      </c>
      <c r="Z19" s="21">
        <v>-17.94</v>
      </c>
      <c r="AA19" s="22">
        <v>641268345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356390</v>
      </c>
      <c r="D22" s="18"/>
      <c r="E22" s="19"/>
      <c r="F22" s="20">
        <v>356390</v>
      </c>
      <c r="G22" s="20">
        <v>356390</v>
      </c>
      <c r="H22" s="20"/>
      <c r="I22" s="20"/>
      <c r="J22" s="20">
        <v>356390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356390</v>
      </c>
      <c r="X22" s="20">
        <v>356390</v>
      </c>
      <c r="Y22" s="20"/>
      <c r="Z22" s="21"/>
      <c r="AA22" s="22">
        <v>356390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548625790</v>
      </c>
      <c r="D24" s="29">
        <f>SUM(D15:D23)</f>
        <v>0</v>
      </c>
      <c r="E24" s="36">
        <f t="shared" si="1"/>
        <v>135875196</v>
      </c>
      <c r="F24" s="37">
        <f t="shared" si="1"/>
        <v>681778809</v>
      </c>
      <c r="G24" s="37">
        <f t="shared" si="1"/>
        <v>549416337</v>
      </c>
      <c r="H24" s="37">
        <f t="shared" si="1"/>
        <v>2220189</v>
      </c>
      <c r="I24" s="37">
        <f t="shared" si="1"/>
        <v>888040</v>
      </c>
      <c r="J24" s="37">
        <f t="shared" si="1"/>
        <v>552524566</v>
      </c>
      <c r="K24" s="37">
        <f t="shared" si="1"/>
        <v>477467</v>
      </c>
      <c r="L24" s="37">
        <f t="shared" si="1"/>
        <v>1334290</v>
      </c>
      <c r="M24" s="37">
        <f t="shared" si="1"/>
        <v>1354078</v>
      </c>
      <c r="N24" s="37">
        <f t="shared" si="1"/>
        <v>3165835</v>
      </c>
      <c r="O24" s="37">
        <f t="shared" si="1"/>
        <v>1103988</v>
      </c>
      <c r="P24" s="37">
        <f t="shared" si="1"/>
        <v>5619908</v>
      </c>
      <c r="Q24" s="37">
        <f t="shared" si="1"/>
        <v>335902</v>
      </c>
      <c r="R24" s="37">
        <f t="shared" si="1"/>
        <v>7059798</v>
      </c>
      <c r="S24" s="37">
        <f t="shared" si="1"/>
        <v>6871338</v>
      </c>
      <c r="T24" s="37">
        <f t="shared" si="1"/>
        <v>4188721</v>
      </c>
      <c r="U24" s="37">
        <f t="shared" si="1"/>
        <v>0</v>
      </c>
      <c r="V24" s="37">
        <f t="shared" si="1"/>
        <v>11060059</v>
      </c>
      <c r="W24" s="37">
        <f t="shared" si="1"/>
        <v>573810258</v>
      </c>
      <c r="X24" s="37">
        <f t="shared" si="1"/>
        <v>681778809</v>
      </c>
      <c r="Y24" s="37">
        <f t="shared" si="1"/>
        <v>-107968551</v>
      </c>
      <c r="Z24" s="38">
        <f>+IF(X24&lt;&gt;0,+(Y24/X24)*100,0)</f>
        <v>-15.836301975762934</v>
      </c>
      <c r="AA24" s="39">
        <f>SUM(AA15:AA23)</f>
        <v>681778809</v>
      </c>
    </row>
    <row r="25" spans="1:27" ht="12.75">
      <c r="A25" s="27" t="s">
        <v>50</v>
      </c>
      <c r="B25" s="28"/>
      <c r="C25" s="29">
        <f aca="true" t="shared" si="2" ref="C25:Y25">+C12+C24</f>
        <v>617083780</v>
      </c>
      <c r="D25" s="29">
        <f>+D12+D24</f>
        <v>0</v>
      </c>
      <c r="E25" s="30">
        <f t="shared" si="2"/>
        <v>56511264</v>
      </c>
      <c r="F25" s="31">
        <f t="shared" si="2"/>
        <v>734321342</v>
      </c>
      <c r="G25" s="31">
        <f t="shared" si="2"/>
        <v>642534383</v>
      </c>
      <c r="H25" s="31">
        <f t="shared" si="2"/>
        <v>52847237</v>
      </c>
      <c r="I25" s="31">
        <f t="shared" si="2"/>
        <v>-9130052</v>
      </c>
      <c r="J25" s="31">
        <f t="shared" si="2"/>
        <v>686251568</v>
      </c>
      <c r="K25" s="31">
        <f t="shared" si="2"/>
        <v>2241284</v>
      </c>
      <c r="L25" s="31">
        <f t="shared" si="2"/>
        <v>40411159</v>
      </c>
      <c r="M25" s="31">
        <f t="shared" si="2"/>
        <v>20524962</v>
      </c>
      <c r="N25" s="31">
        <f t="shared" si="2"/>
        <v>63177405</v>
      </c>
      <c r="O25" s="31">
        <f t="shared" si="2"/>
        <v>-62435282</v>
      </c>
      <c r="P25" s="31">
        <f t="shared" si="2"/>
        <v>6283220</v>
      </c>
      <c r="Q25" s="31">
        <f t="shared" si="2"/>
        <v>125316540</v>
      </c>
      <c r="R25" s="31">
        <f t="shared" si="2"/>
        <v>69164478</v>
      </c>
      <c r="S25" s="31">
        <f t="shared" si="2"/>
        <v>-24395162</v>
      </c>
      <c r="T25" s="31">
        <f t="shared" si="2"/>
        <v>-1642093</v>
      </c>
      <c r="U25" s="31">
        <f t="shared" si="2"/>
        <v>0</v>
      </c>
      <c r="V25" s="31">
        <f t="shared" si="2"/>
        <v>-26037255</v>
      </c>
      <c r="W25" s="31">
        <f t="shared" si="2"/>
        <v>792556196</v>
      </c>
      <c r="X25" s="31">
        <f t="shared" si="2"/>
        <v>734321342</v>
      </c>
      <c r="Y25" s="31">
        <f t="shared" si="2"/>
        <v>58234854</v>
      </c>
      <c r="Z25" s="32">
        <f>+IF(X25&lt;&gt;0,+(Y25/X25)*100,0)</f>
        <v>7.930431906199452</v>
      </c>
      <c r="AA25" s="33">
        <f>+AA12+AA24</f>
        <v>734321342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1527948</v>
      </c>
      <c r="D31" s="18"/>
      <c r="E31" s="19"/>
      <c r="F31" s="20">
        <v>1527949</v>
      </c>
      <c r="G31" s="20">
        <v>1544328</v>
      </c>
      <c r="H31" s="20">
        <v>10791</v>
      </c>
      <c r="I31" s="20">
        <v>3817</v>
      </c>
      <c r="J31" s="20">
        <v>1558936</v>
      </c>
      <c r="K31" s="20">
        <v>-5380</v>
      </c>
      <c r="L31" s="20">
        <v>23489</v>
      </c>
      <c r="M31" s="20">
        <v>4014</v>
      </c>
      <c r="N31" s="20">
        <v>22123</v>
      </c>
      <c r="O31" s="20">
        <v>2581</v>
      </c>
      <c r="P31" s="20">
        <v>18642</v>
      </c>
      <c r="Q31" s="20">
        <v>1060</v>
      </c>
      <c r="R31" s="20">
        <v>22283</v>
      </c>
      <c r="S31" s="20"/>
      <c r="T31" s="20">
        <v>2454</v>
      </c>
      <c r="U31" s="20"/>
      <c r="V31" s="20">
        <v>2454</v>
      </c>
      <c r="W31" s="20">
        <v>1605796</v>
      </c>
      <c r="X31" s="20">
        <v>1527949</v>
      </c>
      <c r="Y31" s="20">
        <v>77847</v>
      </c>
      <c r="Z31" s="21">
        <v>5.09</v>
      </c>
      <c r="AA31" s="22">
        <v>1527949</v>
      </c>
    </row>
    <row r="32" spans="1:27" ht="12.75">
      <c r="A32" s="23" t="s">
        <v>56</v>
      </c>
      <c r="B32" s="17"/>
      <c r="C32" s="18">
        <v>208210459</v>
      </c>
      <c r="D32" s="18"/>
      <c r="E32" s="19">
        <v>9495228</v>
      </c>
      <c r="F32" s="20">
        <v>202615535</v>
      </c>
      <c r="G32" s="20">
        <v>180364066</v>
      </c>
      <c r="H32" s="20">
        <v>51372649</v>
      </c>
      <c r="I32" s="20">
        <v>-5466621</v>
      </c>
      <c r="J32" s="20">
        <v>226270094</v>
      </c>
      <c r="K32" s="20">
        <v>3264353</v>
      </c>
      <c r="L32" s="20">
        <v>39466515</v>
      </c>
      <c r="M32" s="20">
        <v>-10655109</v>
      </c>
      <c r="N32" s="20">
        <v>32075759</v>
      </c>
      <c r="O32" s="20">
        <v>-65491334</v>
      </c>
      <c r="P32" s="20">
        <v>-5137432</v>
      </c>
      <c r="Q32" s="20">
        <v>93582695</v>
      </c>
      <c r="R32" s="20">
        <v>22953929</v>
      </c>
      <c r="S32" s="20">
        <v>-23761232</v>
      </c>
      <c r="T32" s="20">
        <v>-1049473</v>
      </c>
      <c r="U32" s="20"/>
      <c r="V32" s="20">
        <v>-24810705</v>
      </c>
      <c r="W32" s="20">
        <v>256489077</v>
      </c>
      <c r="X32" s="20">
        <v>202615535</v>
      </c>
      <c r="Y32" s="20">
        <v>53873542</v>
      </c>
      <c r="Z32" s="21">
        <v>26.59</v>
      </c>
      <c r="AA32" s="22">
        <v>202615535</v>
      </c>
    </row>
    <row r="33" spans="1:27" ht="12.75">
      <c r="A33" s="23" t="s">
        <v>57</v>
      </c>
      <c r="B33" s="17"/>
      <c r="C33" s="18">
        <v>32525952</v>
      </c>
      <c r="D33" s="18"/>
      <c r="E33" s="19"/>
      <c r="F33" s="20">
        <v>357879</v>
      </c>
      <c r="G33" s="20">
        <v>35172256</v>
      </c>
      <c r="H33" s="20"/>
      <c r="I33" s="20"/>
      <c r="J33" s="20">
        <v>35172256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35172256</v>
      </c>
      <c r="X33" s="20">
        <v>357879</v>
      </c>
      <c r="Y33" s="20">
        <v>34814377</v>
      </c>
      <c r="Z33" s="21">
        <v>9727.97</v>
      </c>
      <c r="AA33" s="22">
        <v>357879</v>
      </c>
    </row>
    <row r="34" spans="1:27" ht="12.75">
      <c r="A34" s="27" t="s">
        <v>58</v>
      </c>
      <c r="B34" s="28"/>
      <c r="C34" s="29">
        <f aca="true" t="shared" si="3" ref="C34:Y34">SUM(C29:C33)</f>
        <v>242264359</v>
      </c>
      <c r="D34" s="29">
        <f>SUM(D29:D33)</f>
        <v>0</v>
      </c>
      <c r="E34" s="30">
        <f t="shared" si="3"/>
        <v>9495228</v>
      </c>
      <c r="F34" s="31">
        <f t="shared" si="3"/>
        <v>204501363</v>
      </c>
      <c r="G34" s="31">
        <f t="shared" si="3"/>
        <v>217080650</v>
      </c>
      <c r="H34" s="31">
        <f t="shared" si="3"/>
        <v>51383440</v>
      </c>
      <c r="I34" s="31">
        <f t="shared" si="3"/>
        <v>-5462804</v>
      </c>
      <c r="J34" s="31">
        <f t="shared" si="3"/>
        <v>263001286</v>
      </c>
      <c r="K34" s="31">
        <f t="shared" si="3"/>
        <v>3258973</v>
      </c>
      <c r="L34" s="31">
        <f t="shared" si="3"/>
        <v>39490004</v>
      </c>
      <c r="M34" s="31">
        <f t="shared" si="3"/>
        <v>-10651095</v>
      </c>
      <c r="N34" s="31">
        <f t="shared" si="3"/>
        <v>32097882</v>
      </c>
      <c r="O34" s="31">
        <f t="shared" si="3"/>
        <v>-65488753</v>
      </c>
      <c r="P34" s="31">
        <f t="shared" si="3"/>
        <v>-5118790</v>
      </c>
      <c r="Q34" s="31">
        <f t="shared" si="3"/>
        <v>93583755</v>
      </c>
      <c r="R34" s="31">
        <f t="shared" si="3"/>
        <v>22976212</v>
      </c>
      <c r="S34" s="31">
        <f t="shared" si="3"/>
        <v>-23761232</v>
      </c>
      <c r="T34" s="31">
        <f t="shared" si="3"/>
        <v>-1047019</v>
      </c>
      <c r="U34" s="31">
        <f t="shared" si="3"/>
        <v>0</v>
      </c>
      <c r="V34" s="31">
        <f t="shared" si="3"/>
        <v>-24808251</v>
      </c>
      <c r="W34" s="31">
        <f t="shared" si="3"/>
        <v>293267129</v>
      </c>
      <c r="X34" s="31">
        <f t="shared" si="3"/>
        <v>204501363</v>
      </c>
      <c r="Y34" s="31">
        <f t="shared" si="3"/>
        <v>88765766</v>
      </c>
      <c r="Z34" s="32">
        <f>+IF(X34&lt;&gt;0,+(Y34/X34)*100,0)</f>
        <v>43.40595324051703</v>
      </c>
      <c r="AA34" s="33">
        <f>SUM(AA29:AA33)</f>
        <v>204501363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14760193</v>
      </c>
      <c r="D38" s="18"/>
      <c r="E38" s="19"/>
      <c r="F38" s="20">
        <v>46773500</v>
      </c>
      <c r="G38" s="20">
        <v>14760193</v>
      </c>
      <c r="H38" s="20"/>
      <c r="I38" s="20"/>
      <c r="J38" s="20">
        <v>14760193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14760193</v>
      </c>
      <c r="X38" s="20">
        <v>46773500</v>
      </c>
      <c r="Y38" s="20">
        <v>-32013307</v>
      </c>
      <c r="Z38" s="21">
        <v>-68.44</v>
      </c>
      <c r="AA38" s="22">
        <v>46773500</v>
      </c>
    </row>
    <row r="39" spans="1:27" ht="12.75">
      <c r="A39" s="27" t="s">
        <v>61</v>
      </c>
      <c r="B39" s="35"/>
      <c r="C39" s="29">
        <f aca="true" t="shared" si="4" ref="C39:Y39">SUM(C37:C38)</f>
        <v>14760193</v>
      </c>
      <c r="D39" s="29">
        <f>SUM(D37:D38)</f>
        <v>0</v>
      </c>
      <c r="E39" s="36">
        <f t="shared" si="4"/>
        <v>0</v>
      </c>
      <c r="F39" s="37">
        <f t="shared" si="4"/>
        <v>46773500</v>
      </c>
      <c r="G39" s="37">
        <f t="shared" si="4"/>
        <v>14760193</v>
      </c>
      <c r="H39" s="37">
        <f t="shared" si="4"/>
        <v>0</v>
      </c>
      <c r="I39" s="37">
        <f t="shared" si="4"/>
        <v>0</v>
      </c>
      <c r="J39" s="37">
        <f t="shared" si="4"/>
        <v>14760193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14760193</v>
      </c>
      <c r="X39" s="37">
        <f t="shared" si="4"/>
        <v>46773500</v>
      </c>
      <c r="Y39" s="37">
        <f t="shared" si="4"/>
        <v>-32013307</v>
      </c>
      <c r="Z39" s="38">
        <f>+IF(X39&lt;&gt;0,+(Y39/X39)*100,0)</f>
        <v>-68.44325740002351</v>
      </c>
      <c r="AA39" s="39">
        <f>SUM(AA37:AA38)</f>
        <v>46773500</v>
      </c>
    </row>
    <row r="40" spans="1:27" ht="12.75">
      <c r="A40" s="27" t="s">
        <v>62</v>
      </c>
      <c r="B40" s="28"/>
      <c r="C40" s="29">
        <f aca="true" t="shared" si="5" ref="C40:Y40">+C34+C39</f>
        <v>257024552</v>
      </c>
      <c r="D40" s="29">
        <f>+D34+D39</f>
        <v>0</v>
      </c>
      <c r="E40" s="30">
        <f t="shared" si="5"/>
        <v>9495228</v>
      </c>
      <c r="F40" s="31">
        <f t="shared" si="5"/>
        <v>251274863</v>
      </c>
      <c r="G40" s="31">
        <f t="shared" si="5"/>
        <v>231840843</v>
      </c>
      <c r="H40" s="31">
        <f t="shared" si="5"/>
        <v>51383440</v>
      </c>
      <c r="I40" s="31">
        <f t="shared" si="5"/>
        <v>-5462804</v>
      </c>
      <c r="J40" s="31">
        <f t="shared" si="5"/>
        <v>277761479</v>
      </c>
      <c r="K40" s="31">
        <f t="shared" si="5"/>
        <v>3258973</v>
      </c>
      <c r="L40" s="31">
        <f t="shared" si="5"/>
        <v>39490004</v>
      </c>
      <c r="M40" s="31">
        <f t="shared" si="5"/>
        <v>-10651095</v>
      </c>
      <c r="N40" s="31">
        <f t="shared" si="5"/>
        <v>32097882</v>
      </c>
      <c r="O40" s="31">
        <f t="shared" si="5"/>
        <v>-65488753</v>
      </c>
      <c r="P40" s="31">
        <f t="shared" si="5"/>
        <v>-5118790</v>
      </c>
      <c r="Q40" s="31">
        <f t="shared" si="5"/>
        <v>93583755</v>
      </c>
      <c r="R40" s="31">
        <f t="shared" si="5"/>
        <v>22976212</v>
      </c>
      <c r="S40" s="31">
        <f t="shared" si="5"/>
        <v>-23761232</v>
      </c>
      <c r="T40" s="31">
        <f t="shared" si="5"/>
        <v>-1047019</v>
      </c>
      <c r="U40" s="31">
        <f t="shared" si="5"/>
        <v>0</v>
      </c>
      <c r="V40" s="31">
        <f t="shared" si="5"/>
        <v>-24808251</v>
      </c>
      <c r="W40" s="31">
        <f t="shared" si="5"/>
        <v>308027322</v>
      </c>
      <c r="X40" s="31">
        <f t="shared" si="5"/>
        <v>251274863</v>
      </c>
      <c r="Y40" s="31">
        <f t="shared" si="5"/>
        <v>56752459</v>
      </c>
      <c r="Z40" s="32">
        <f>+IF(X40&lt;&gt;0,+(Y40/X40)*100,0)</f>
        <v>22.58580835441546</v>
      </c>
      <c r="AA40" s="33">
        <f>+AA34+AA39</f>
        <v>251274863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360059228</v>
      </c>
      <c r="D42" s="43">
        <f>+D25-D40</f>
        <v>0</v>
      </c>
      <c r="E42" s="44">
        <f t="shared" si="6"/>
        <v>47016036</v>
      </c>
      <c r="F42" s="45">
        <f t="shared" si="6"/>
        <v>483046479</v>
      </c>
      <c r="G42" s="45">
        <f t="shared" si="6"/>
        <v>410693540</v>
      </c>
      <c r="H42" s="45">
        <f t="shared" si="6"/>
        <v>1463797</v>
      </c>
      <c r="I42" s="45">
        <f t="shared" si="6"/>
        <v>-3667248</v>
      </c>
      <c r="J42" s="45">
        <f t="shared" si="6"/>
        <v>408490089</v>
      </c>
      <c r="K42" s="45">
        <f t="shared" si="6"/>
        <v>-1017689</v>
      </c>
      <c r="L42" s="45">
        <f t="shared" si="6"/>
        <v>921155</v>
      </c>
      <c r="M42" s="45">
        <f t="shared" si="6"/>
        <v>31176057</v>
      </c>
      <c r="N42" s="45">
        <f t="shared" si="6"/>
        <v>31079523</v>
      </c>
      <c r="O42" s="45">
        <f t="shared" si="6"/>
        <v>3053471</v>
      </c>
      <c r="P42" s="45">
        <f t="shared" si="6"/>
        <v>11402010</v>
      </c>
      <c r="Q42" s="45">
        <f t="shared" si="6"/>
        <v>31732785</v>
      </c>
      <c r="R42" s="45">
        <f t="shared" si="6"/>
        <v>46188266</v>
      </c>
      <c r="S42" s="45">
        <f t="shared" si="6"/>
        <v>-633930</v>
      </c>
      <c r="T42" s="45">
        <f t="shared" si="6"/>
        <v>-595074</v>
      </c>
      <c r="U42" s="45">
        <f t="shared" si="6"/>
        <v>0</v>
      </c>
      <c r="V42" s="45">
        <f t="shared" si="6"/>
        <v>-1229004</v>
      </c>
      <c r="W42" s="45">
        <f t="shared" si="6"/>
        <v>484528874</v>
      </c>
      <c r="X42" s="45">
        <f t="shared" si="6"/>
        <v>483046479</v>
      </c>
      <c r="Y42" s="45">
        <f t="shared" si="6"/>
        <v>1482395</v>
      </c>
      <c r="Z42" s="46">
        <f>+IF(X42&lt;&gt;0,+(Y42/X42)*100,0)</f>
        <v>0.3068845472321515</v>
      </c>
      <c r="AA42" s="47">
        <f>+AA25-AA40</f>
        <v>483046479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376457983</v>
      </c>
      <c r="D45" s="18"/>
      <c r="E45" s="19"/>
      <c r="F45" s="20">
        <v>483046479</v>
      </c>
      <c r="G45" s="20">
        <v>364439733</v>
      </c>
      <c r="H45" s="20">
        <v>12416</v>
      </c>
      <c r="I45" s="20">
        <v>120</v>
      </c>
      <c r="J45" s="20">
        <v>364452269</v>
      </c>
      <c r="K45" s="20">
        <v>514</v>
      </c>
      <c r="L45" s="20"/>
      <c r="M45" s="20"/>
      <c r="N45" s="20">
        <v>514</v>
      </c>
      <c r="O45" s="20"/>
      <c r="P45" s="20"/>
      <c r="Q45" s="20"/>
      <c r="R45" s="20"/>
      <c r="S45" s="20"/>
      <c r="T45" s="20"/>
      <c r="U45" s="20"/>
      <c r="V45" s="20"/>
      <c r="W45" s="20">
        <v>364452783</v>
      </c>
      <c r="X45" s="20">
        <v>483046479</v>
      </c>
      <c r="Y45" s="20">
        <v>-118593696</v>
      </c>
      <c r="Z45" s="48">
        <v>-24.55</v>
      </c>
      <c r="AA45" s="22">
        <v>483046479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376457983</v>
      </c>
      <c r="D48" s="51">
        <f>SUM(D45:D47)</f>
        <v>0</v>
      </c>
      <c r="E48" s="52">
        <f t="shared" si="7"/>
        <v>0</v>
      </c>
      <c r="F48" s="53">
        <f t="shared" si="7"/>
        <v>483046479</v>
      </c>
      <c r="G48" s="53">
        <f t="shared" si="7"/>
        <v>364439733</v>
      </c>
      <c r="H48" s="53">
        <f t="shared" si="7"/>
        <v>12416</v>
      </c>
      <c r="I48" s="53">
        <f t="shared" si="7"/>
        <v>120</v>
      </c>
      <c r="J48" s="53">
        <f t="shared" si="7"/>
        <v>364452269</v>
      </c>
      <c r="K48" s="53">
        <f t="shared" si="7"/>
        <v>514</v>
      </c>
      <c r="L48" s="53">
        <f t="shared" si="7"/>
        <v>0</v>
      </c>
      <c r="M48" s="53">
        <f t="shared" si="7"/>
        <v>0</v>
      </c>
      <c r="N48" s="53">
        <f t="shared" si="7"/>
        <v>514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364452783</v>
      </c>
      <c r="X48" s="53">
        <f t="shared" si="7"/>
        <v>483046479</v>
      </c>
      <c r="Y48" s="53">
        <f t="shared" si="7"/>
        <v>-118593696</v>
      </c>
      <c r="Z48" s="54">
        <f>+IF(X48&lt;&gt;0,+(Y48/X48)*100,0)</f>
        <v>-24.551197691268133</v>
      </c>
      <c r="AA48" s="55">
        <f>SUM(AA45:AA47)</f>
        <v>483046479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-452109387</v>
      </c>
      <c r="F6" s="20">
        <v>-57471085</v>
      </c>
      <c r="G6" s="20">
        <v>867852505</v>
      </c>
      <c r="H6" s="20">
        <v>3587813</v>
      </c>
      <c r="I6" s="20">
        <v>927960</v>
      </c>
      <c r="J6" s="20">
        <v>872368278</v>
      </c>
      <c r="K6" s="20">
        <v>-9643384</v>
      </c>
      <c r="L6" s="20">
        <v>4385756</v>
      </c>
      <c r="M6" s="20">
        <v>-7237149</v>
      </c>
      <c r="N6" s="20">
        <v>-12494777</v>
      </c>
      <c r="O6" s="20">
        <v>8590503</v>
      </c>
      <c r="P6" s="20">
        <v>12332102</v>
      </c>
      <c r="Q6" s="20">
        <v>15573951</v>
      </c>
      <c r="R6" s="20">
        <v>36496556</v>
      </c>
      <c r="S6" s="20">
        <v>-2619810</v>
      </c>
      <c r="T6" s="20">
        <v>25737461</v>
      </c>
      <c r="U6" s="20">
        <v>-68302245</v>
      </c>
      <c r="V6" s="20">
        <v>-45184594</v>
      </c>
      <c r="W6" s="20">
        <v>851185463</v>
      </c>
      <c r="X6" s="20">
        <v>-57471085</v>
      </c>
      <c r="Y6" s="20">
        <v>908656548</v>
      </c>
      <c r="Z6" s="21">
        <v>-1581.07</v>
      </c>
      <c r="AA6" s="22">
        <v>-57471085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-290423428</v>
      </c>
      <c r="H7" s="20">
        <v>872495</v>
      </c>
      <c r="I7" s="20">
        <v>860501</v>
      </c>
      <c r="J7" s="20">
        <v>-288690432</v>
      </c>
      <c r="K7" s="20">
        <v>853880</v>
      </c>
      <c r="L7" s="20">
        <v>11158662</v>
      </c>
      <c r="M7" s="20">
        <v>-39161800</v>
      </c>
      <c r="N7" s="20">
        <v>-27149258</v>
      </c>
      <c r="O7" s="20">
        <v>12957018</v>
      </c>
      <c r="P7" s="20">
        <v>-6527595</v>
      </c>
      <c r="Q7" s="20">
        <v>4105000</v>
      </c>
      <c r="R7" s="20">
        <v>10534423</v>
      </c>
      <c r="S7" s="20">
        <v>19352545</v>
      </c>
      <c r="T7" s="20">
        <v>523742</v>
      </c>
      <c r="U7" s="20">
        <v>431913</v>
      </c>
      <c r="V7" s="20">
        <v>20308200</v>
      </c>
      <c r="W7" s="20">
        <v>-284997067</v>
      </c>
      <c r="X7" s="20"/>
      <c r="Y7" s="20">
        <v>-284997067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>
        <v>830672873</v>
      </c>
      <c r="H8" s="20">
        <v>26277376</v>
      </c>
      <c r="I8" s="20">
        <v>60942439</v>
      </c>
      <c r="J8" s="20">
        <v>917892688</v>
      </c>
      <c r="K8" s="20">
        <v>37212587</v>
      </c>
      <c r="L8" s="20">
        <v>30547245</v>
      </c>
      <c r="M8" s="20">
        <v>62919035</v>
      </c>
      <c r="N8" s="20">
        <v>130678867</v>
      </c>
      <c r="O8" s="20">
        <v>29333925</v>
      </c>
      <c r="P8" s="20">
        <v>67189938</v>
      </c>
      <c r="Q8" s="20">
        <v>52734499</v>
      </c>
      <c r="R8" s="20">
        <v>149258362</v>
      </c>
      <c r="S8" s="20">
        <v>73306606</v>
      </c>
      <c r="T8" s="20">
        <v>38385132</v>
      </c>
      <c r="U8" s="20">
        <v>13301480</v>
      </c>
      <c r="V8" s="20">
        <v>124993218</v>
      </c>
      <c r="W8" s="20">
        <v>1322823135</v>
      </c>
      <c r="X8" s="20"/>
      <c r="Y8" s="20">
        <v>1322823135</v>
      </c>
      <c r="Z8" s="21"/>
      <c r="AA8" s="22"/>
    </row>
    <row r="9" spans="1:27" ht="12.75">
      <c r="A9" s="23" t="s">
        <v>36</v>
      </c>
      <c r="B9" s="17"/>
      <c r="C9" s="18"/>
      <c r="D9" s="18"/>
      <c r="E9" s="19"/>
      <c r="F9" s="20"/>
      <c r="G9" s="20">
        <v>249662602</v>
      </c>
      <c r="H9" s="20">
        <v>17022059</v>
      </c>
      <c r="I9" s="20">
        <v>31934146</v>
      </c>
      <c r="J9" s="20">
        <v>298618807</v>
      </c>
      <c r="K9" s="20">
        <v>22457876</v>
      </c>
      <c r="L9" s="20">
        <v>18207901</v>
      </c>
      <c r="M9" s="20">
        <v>16166771</v>
      </c>
      <c r="N9" s="20">
        <v>56832548</v>
      </c>
      <c r="O9" s="20">
        <v>13919293</v>
      </c>
      <c r="P9" s="20">
        <v>12551623</v>
      </c>
      <c r="Q9" s="20">
        <v>11275996</v>
      </c>
      <c r="R9" s="20">
        <v>37746912</v>
      </c>
      <c r="S9" s="20">
        <v>17039681</v>
      </c>
      <c r="T9" s="20">
        <v>12518879</v>
      </c>
      <c r="U9" s="20">
        <v>22395367</v>
      </c>
      <c r="V9" s="20">
        <v>51953927</v>
      </c>
      <c r="W9" s="20">
        <v>445152194</v>
      </c>
      <c r="X9" s="20"/>
      <c r="Y9" s="20">
        <v>445152194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12473591</v>
      </c>
      <c r="H11" s="20">
        <v>756653</v>
      </c>
      <c r="I11" s="20">
        <v>838996</v>
      </c>
      <c r="J11" s="20">
        <v>14069240</v>
      </c>
      <c r="K11" s="20">
        <v>349955</v>
      </c>
      <c r="L11" s="20">
        <v>2294463</v>
      </c>
      <c r="M11" s="20">
        <v>3044821</v>
      </c>
      <c r="N11" s="20">
        <v>5689239</v>
      </c>
      <c r="O11" s="20">
        <v>1430852</v>
      </c>
      <c r="P11" s="20">
        <v>-260695</v>
      </c>
      <c r="Q11" s="20">
        <v>3331471</v>
      </c>
      <c r="R11" s="20">
        <v>4501628</v>
      </c>
      <c r="S11" s="20">
        <v>-2311190</v>
      </c>
      <c r="T11" s="20">
        <v>828437</v>
      </c>
      <c r="U11" s="20">
        <v>-4836599</v>
      </c>
      <c r="V11" s="20">
        <v>-6319352</v>
      </c>
      <c r="W11" s="20">
        <v>17940755</v>
      </c>
      <c r="X11" s="20"/>
      <c r="Y11" s="20">
        <v>17940755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-452109387</v>
      </c>
      <c r="F12" s="31">
        <f t="shared" si="0"/>
        <v>-57471085</v>
      </c>
      <c r="G12" s="31">
        <f t="shared" si="0"/>
        <v>1670238143</v>
      </c>
      <c r="H12" s="31">
        <f t="shared" si="0"/>
        <v>48516396</v>
      </c>
      <c r="I12" s="31">
        <f t="shared" si="0"/>
        <v>95504042</v>
      </c>
      <c r="J12" s="31">
        <f t="shared" si="0"/>
        <v>1814258581</v>
      </c>
      <c r="K12" s="31">
        <f t="shared" si="0"/>
        <v>51230914</v>
      </c>
      <c r="L12" s="31">
        <f t="shared" si="0"/>
        <v>66594027</v>
      </c>
      <c r="M12" s="31">
        <f t="shared" si="0"/>
        <v>35731678</v>
      </c>
      <c r="N12" s="31">
        <f t="shared" si="0"/>
        <v>153556619</v>
      </c>
      <c r="O12" s="31">
        <f t="shared" si="0"/>
        <v>66231591</v>
      </c>
      <c r="P12" s="31">
        <f t="shared" si="0"/>
        <v>85285373</v>
      </c>
      <c r="Q12" s="31">
        <f t="shared" si="0"/>
        <v>87020917</v>
      </c>
      <c r="R12" s="31">
        <f t="shared" si="0"/>
        <v>238537881</v>
      </c>
      <c r="S12" s="31">
        <f t="shared" si="0"/>
        <v>104767832</v>
      </c>
      <c r="T12" s="31">
        <f t="shared" si="0"/>
        <v>77993651</v>
      </c>
      <c r="U12" s="31">
        <f t="shared" si="0"/>
        <v>-37010084</v>
      </c>
      <c r="V12" s="31">
        <f t="shared" si="0"/>
        <v>145751399</v>
      </c>
      <c r="W12" s="31">
        <f t="shared" si="0"/>
        <v>2352104480</v>
      </c>
      <c r="X12" s="31">
        <f t="shared" si="0"/>
        <v>-57471085</v>
      </c>
      <c r="Y12" s="31">
        <f t="shared" si="0"/>
        <v>2409575565</v>
      </c>
      <c r="Z12" s="32">
        <f>+IF(X12&lt;&gt;0,+(Y12/X12)*100,0)</f>
        <v>-4192.674568437328</v>
      </c>
      <c r="AA12" s="33">
        <f>SUM(AA6:AA11)</f>
        <v>-57471085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45266509</v>
      </c>
      <c r="H15" s="20"/>
      <c r="I15" s="20"/>
      <c r="J15" s="20">
        <v>45266509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45266509</v>
      </c>
      <c r="X15" s="20"/>
      <c r="Y15" s="20">
        <v>45266509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10907844</v>
      </c>
      <c r="H16" s="24">
        <v>151290</v>
      </c>
      <c r="I16" s="24">
        <v>73205</v>
      </c>
      <c r="J16" s="20">
        <v>11132339</v>
      </c>
      <c r="K16" s="24">
        <v>75645</v>
      </c>
      <c r="L16" s="24">
        <v>73205</v>
      </c>
      <c r="M16" s="20">
        <v>75640</v>
      </c>
      <c r="N16" s="24">
        <v>224490</v>
      </c>
      <c r="O16" s="24">
        <v>75645</v>
      </c>
      <c r="P16" s="24">
        <v>70765</v>
      </c>
      <c r="Q16" s="20"/>
      <c r="R16" s="24">
        <v>146410</v>
      </c>
      <c r="S16" s="24">
        <v>151290</v>
      </c>
      <c r="T16" s="20">
        <v>148850</v>
      </c>
      <c r="U16" s="24">
        <v>-501587</v>
      </c>
      <c r="V16" s="24">
        <v>-201447</v>
      </c>
      <c r="W16" s="24">
        <v>11301792</v>
      </c>
      <c r="X16" s="20"/>
      <c r="Y16" s="24">
        <v>11301792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930851289</v>
      </c>
      <c r="H17" s="20"/>
      <c r="I17" s="20"/>
      <c r="J17" s="20">
        <v>930851289</v>
      </c>
      <c r="K17" s="20">
        <v>483</v>
      </c>
      <c r="L17" s="20"/>
      <c r="M17" s="20"/>
      <c r="N17" s="20">
        <v>483</v>
      </c>
      <c r="O17" s="20"/>
      <c r="P17" s="20"/>
      <c r="Q17" s="20"/>
      <c r="R17" s="20"/>
      <c r="S17" s="20"/>
      <c r="T17" s="20"/>
      <c r="U17" s="20"/>
      <c r="V17" s="20"/>
      <c r="W17" s="20">
        <v>930851772</v>
      </c>
      <c r="X17" s="20"/>
      <c r="Y17" s="20">
        <v>930851772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139447850</v>
      </c>
      <c r="F19" s="20">
        <v>139447850</v>
      </c>
      <c r="G19" s="20">
        <v>1966943239</v>
      </c>
      <c r="H19" s="20">
        <v>5393623</v>
      </c>
      <c r="I19" s="20">
        <v>967994</v>
      </c>
      <c r="J19" s="20">
        <v>1973304856</v>
      </c>
      <c r="K19" s="20">
        <v>2399925</v>
      </c>
      <c r="L19" s="20">
        <v>14803595</v>
      </c>
      <c r="M19" s="20">
        <v>3840390</v>
      </c>
      <c r="N19" s="20">
        <v>21043910</v>
      </c>
      <c r="O19" s="20">
        <v>7778360</v>
      </c>
      <c r="P19" s="20">
        <v>6075007</v>
      </c>
      <c r="Q19" s="20">
        <v>1969778</v>
      </c>
      <c r="R19" s="20">
        <v>15823145</v>
      </c>
      <c r="S19" s="20">
        <v>8797444</v>
      </c>
      <c r="T19" s="20">
        <v>1262023</v>
      </c>
      <c r="U19" s="20">
        <v>33901629</v>
      </c>
      <c r="V19" s="20">
        <v>43961096</v>
      </c>
      <c r="W19" s="20">
        <v>2054133007</v>
      </c>
      <c r="X19" s="20">
        <v>139447850</v>
      </c>
      <c r="Y19" s="20">
        <v>1914685157</v>
      </c>
      <c r="Z19" s="21">
        <v>1373.05</v>
      </c>
      <c r="AA19" s="22">
        <v>139447850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2740000</v>
      </c>
      <c r="F22" s="20">
        <v>2740000</v>
      </c>
      <c r="G22" s="20">
        <v>1204359</v>
      </c>
      <c r="H22" s="20"/>
      <c r="I22" s="20"/>
      <c r="J22" s="20">
        <v>1204359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1204359</v>
      </c>
      <c r="X22" s="20">
        <v>2740000</v>
      </c>
      <c r="Y22" s="20">
        <v>-1535641</v>
      </c>
      <c r="Z22" s="21">
        <v>-56.05</v>
      </c>
      <c r="AA22" s="22">
        <v>2740000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>
        <v>5430550</v>
      </c>
      <c r="H23" s="24"/>
      <c r="I23" s="24"/>
      <c r="J23" s="20">
        <v>5430550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5430550</v>
      </c>
      <c r="X23" s="20"/>
      <c r="Y23" s="24">
        <v>5430550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142187850</v>
      </c>
      <c r="F24" s="37">
        <f t="shared" si="1"/>
        <v>142187850</v>
      </c>
      <c r="G24" s="37">
        <f t="shared" si="1"/>
        <v>2960603790</v>
      </c>
      <c r="H24" s="37">
        <f t="shared" si="1"/>
        <v>5544913</v>
      </c>
      <c r="I24" s="37">
        <f t="shared" si="1"/>
        <v>1041199</v>
      </c>
      <c r="J24" s="37">
        <f t="shared" si="1"/>
        <v>2967189902</v>
      </c>
      <c r="K24" s="37">
        <f t="shared" si="1"/>
        <v>2476053</v>
      </c>
      <c r="L24" s="37">
        <f t="shared" si="1"/>
        <v>14876800</v>
      </c>
      <c r="M24" s="37">
        <f t="shared" si="1"/>
        <v>3916030</v>
      </c>
      <c r="N24" s="37">
        <f t="shared" si="1"/>
        <v>21268883</v>
      </c>
      <c r="O24" s="37">
        <f t="shared" si="1"/>
        <v>7854005</v>
      </c>
      <c r="P24" s="37">
        <f t="shared" si="1"/>
        <v>6145772</v>
      </c>
      <c r="Q24" s="37">
        <f t="shared" si="1"/>
        <v>1969778</v>
      </c>
      <c r="R24" s="37">
        <f t="shared" si="1"/>
        <v>15969555</v>
      </c>
      <c r="S24" s="37">
        <f t="shared" si="1"/>
        <v>8948734</v>
      </c>
      <c r="T24" s="37">
        <f t="shared" si="1"/>
        <v>1410873</v>
      </c>
      <c r="U24" s="37">
        <f t="shared" si="1"/>
        <v>33400042</v>
      </c>
      <c r="V24" s="37">
        <f t="shared" si="1"/>
        <v>43759649</v>
      </c>
      <c r="W24" s="37">
        <f t="shared" si="1"/>
        <v>3048187989</v>
      </c>
      <c r="X24" s="37">
        <f t="shared" si="1"/>
        <v>142187850</v>
      </c>
      <c r="Y24" s="37">
        <f t="shared" si="1"/>
        <v>2906000139</v>
      </c>
      <c r="Z24" s="38">
        <f>+IF(X24&lt;&gt;0,+(Y24/X24)*100,0)</f>
        <v>2043.7752867069864</v>
      </c>
      <c r="AA24" s="39">
        <f>SUM(AA15:AA23)</f>
        <v>142187850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-309921537</v>
      </c>
      <c r="F25" s="31">
        <f t="shared" si="2"/>
        <v>84716765</v>
      </c>
      <c r="G25" s="31">
        <f t="shared" si="2"/>
        <v>4630841933</v>
      </c>
      <c r="H25" s="31">
        <f t="shared" si="2"/>
        <v>54061309</v>
      </c>
      <c r="I25" s="31">
        <f t="shared" si="2"/>
        <v>96545241</v>
      </c>
      <c r="J25" s="31">
        <f t="shared" si="2"/>
        <v>4781448483</v>
      </c>
      <c r="K25" s="31">
        <f t="shared" si="2"/>
        <v>53706967</v>
      </c>
      <c r="L25" s="31">
        <f t="shared" si="2"/>
        <v>81470827</v>
      </c>
      <c r="M25" s="31">
        <f t="shared" si="2"/>
        <v>39647708</v>
      </c>
      <c r="N25" s="31">
        <f t="shared" si="2"/>
        <v>174825502</v>
      </c>
      <c r="O25" s="31">
        <f t="shared" si="2"/>
        <v>74085596</v>
      </c>
      <c r="P25" s="31">
        <f t="shared" si="2"/>
        <v>91431145</v>
      </c>
      <c r="Q25" s="31">
        <f t="shared" si="2"/>
        <v>88990695</v>
      </c>
      <c r="R25" s="31">
        <f t="shared" si="2"/>
        <v>254507436</v>
      </c>
      <c r="S25" s="31">
        <f t="shared" si="2"/>
        <v>113716566</v>
      </c>
      <c r="T25" s="31">
        <f t="shared" si="2"/>
        <v>79404524</v>
      </c>
      <c r="U25" s="31">
        <f t="shared" si="2"/>
        <v>-3610042</v>
      </c>
      <c r="V25" s="31">
        <f t="shared" si="2"/>
        <v>189511048</v>
      </c>
      <c r="W25" s="31">
        <f t="shared" si="2"/>
        <v>5400292469</v>
      </c>
      <c r="X25" s="31">
        <f t="shared" si="2"/>
        <v>84716765</v>
      </c>
      <c r="Y25" s="31">
        <f t="shared" si="2"/>
        <v>5315575704</v>
      </c>
      <c r="Z25" s="32">
        <f>+IF(X25&lt;&gt;0,+(Y25/X25)*100,0)</f>
        <v>6274.52630420909</v>
      </c>
      <c r="AA25" s="33">
        <f>+AA12+AA24</f>
        <v>84716765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1632488</v>
      </c>
      <c r="H30" s="20"/>
      <c r="I30" s="20"/>
      <c r="J30" s="20">
        <v>1632488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1632488</v>
      </c>
      <c r="X30" s="20"/>
      <c r="Y30" s="20">
        <v>1632488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26436988</v>
      </c>
      <c r="H31" s="20">
        <v>155355</v>
      </c>
      <c r="I31" s="20">
        <v>247130</v>
      </c>
      <c r="J31" s="20">
        <v>26839473</v>
      </c>
      <c r="K31" s="20">
        <v>-20012</v>
      </c>
      <c r="L31" s="20">
        <v>108005</v>
      </c>
      <c r="M31" s="20">
        <v>59918</v>
      </c>
      <c r="N31" s="20">
        <v>147911</v>
      </c>
      <c r="O31" s="20">
        <v>280426</v>
      </c>
      <c r="P31" s="20">
        <v>16045</v>
      </c>
      <c r="Q31" s="20">
        <v>47151</v>
      </c>
      <c r="R31" s="20">
        <v>343622</v>
      </c>
      <c r="S31" s="20">
        <v>9213</v>
      </c>
      <c r="T31" s="20">
        <v>13139</v>
      </c>
      <c r="U31" s="20">
        <v>41221</v>
      </c>
      <c r="V31" s="20">
        <v>63573</v>
      </c>
      <c r="W31" s="20">
        <v>27394579</v>
      </c>
      <c r="X31" s="20"/>
      <c r="Y31" s="20">
        <v>27394579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/>
      <c r="F32" s="20"/>
      <c r="G32" s="20">
        <v>2642249714</v>
      </c>
      <c r="H32" s="20">
        <v>-110247545</v>
      </c>
      <c r="I32" s="20">
        <v>192894157</v>
      </c>
      <c r="J32" s="20">
        <v>2724896326</v>
      </c>
      <c r="K32" s="20">
        <v>84793636</v>
      </c>
      <c r="L32" s="20">
        <v>57103511</v>
      </c>
      <c r="M32" s="20">
        <v>-60191391</v>
      </c>
      <c r="N32" s="20">
        <v>81705756</v>
      </c>
      <c r="O32" s="20">
        <v>47347903</v>
      </c>
      <c r="P32" s="20">
        <v>22766595</v>
      </c>
      <c r="Q32" s="20">
        <v>-13577270</v>
      </c>
      <c r="R32" s="20">
        <v>56537228</v>
      </c>
      <c r="S32" s="20">
        <v>515443806</v>
      </c>
      <c r="T32" s="20">
        <v>136826962</v>
      </c>
      <c r="U32" s="20">
        <v>79989240</v>
      </c>
      <c r="V32" s="20">
        <v>732260008</v>
      </c>
      <c r="W32" s="20">
        <v>3595399318</v>
      </c>
      <c r="X32" s="20"/>
      <c r="Y32" s="20">
        <v>3595399318</v>
      </c>
      <c r="Z32" s="21"/>
      <c r="AA32" s="22"/>
    </row>
    <row r="33" spans="1:27" ht="12.75">
      <c r="A33" s="23" t="s">
        <v>57</v>
      </c>
      <c r="B33" s="17"/>
      <c r="C33" s="18"/>
      <c r="D33" s="18"/>
      <c r="E33" s="19"/>
      <c r="F33" s="20"/>
      <c r="G33" s="20">
        <v>6726988</v>
      </c>
      <c r="H33" s="20"/>
      <c r="I33" s="20"/>
      <c r="J33" s="20">
        <v>6726988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6726988</v>
      </c>
      <c r="X33" s="20"/>
      <c r="Y33" s="20">
        <v>6726988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2677046178</v>
      </c>
      <c r="H34" s="31">
        <f t="shared" si="3"/>
        <v>-110092190</v>
      </c>
      <c r="I34" s="31">
        <f t="shared" si="3"/>
        <v>193141287</v>
      </c>
      <c r="J34" s="31">
        <f t="shared" si="3"/>
        <v>2760095275</v>
      </c>
      <c r="K34" s="31">
        <f t="shared" si="3"/>
        <v>84773624</v>
      </c>
      <c r="L34" s="31">
        <f t="shared" si="3"/>
        <v>57211516</v>
      </c>
      <c r="M34" s="31">
        <f t="shared" si="3"/>
        <v>-60131473</v>
      </c>
      <c r="N34" s="31">
        <f t="shared" si="3"/>
        <v>81853667</v>
      </c>
      <c r="O34" s="31">
        <f t="shared" si="3"/>
        <v>47628329</v>
      </c>
      <c r="P34" s="31">
        <f t="shared" si="3"/>
        <v>22782640</v>
      </c>
      <c r="Q34" s="31">
        <f t="shared" si="3"/>
        <v>-13530119</v>
      </c>
      <c r="R34" s="31">
        <f t="shared" si="3"/>
        <v>56880850</v>
      </c>
      <c r="S34" s="31">
        <f t="shared" si="3"/>
        <v>515453019</v>
      </c>
      <c r="T34" s="31">
        <f t="shared" si="3"/>
        <v>136840101</v>
      </c>
      <c r="U34" s="31">
        <f t="shared" si="3"/>
        <v>80030461</v>
      </c>
      <c r="V34" s="31">
        <f t="shared" si="3"/>
        <v>732323581</v>
      </c>
      <c r="W34" s="31">
        <f t="shared" si="3"/>
        <v>3631153373</v>
      </c>
      <c r="X34" s="31">
        <f t="shared" si="3"/>
        <v>0</v>
      </c>
      <c r="Y34" s="31">
        <f t="shared" si="3"/>
        <v>3631153373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>
        <v>732199</v>
      </c>
      <c r="H37" s="20">
        <v>23068</v>
      </c>
      <c r="I37" s="20">
        <v>-1090320</v>
      </c>
      <c r="J37" s="20">
        <v>-335053</v>
      </c>
      <c r="K37" s="20">
        <v>12745</v>
      </c>
      <c r="L37" s="20">
        <v>12333</v>
      </c>
      <c r="M37" s="20">
        <v>12745</v>
      </c>
      <c r="N37" s="20">
        <v>37823</v>
      </c>
      <c r="O37" s="20">
        <v>12745</v>
      </c>
      <c r="P37" s="20">
        <v>11922</v>
      </c>
      <c r="Q37" s="20">
        <v>12745</v>
      </c>
      <c r="R37" s="20">
        <v>37412</v>
      </c>
      <c r="S37" s="20">
        <v>-589821</v>
      </c>
      <c r="T37" s="20">
        <v>-4063</v>
      </c>
      <c r="U37" s="20">
        <v>8401</v>
      </c>
      <c r="V37" s="20">
        <v>-585483</v>
      </c>
      <c r="W37" s="20">
        <v>-845301</v>
      </c>
      <c r="X37" s="20"/>
      <c r="Y37" s="20">
        <v>-845301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188297386</v>
      </c>
      <c r="H38" s="20"/>
      <c r="I38" s="20"/>
      <c r="J38" s="20">
        <v>188297386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188297386</v>
      </c>
      <c r="X38" s="20"/>
      <c r="Y38" s="20">
        <v>188297386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189029585</v>
      </c>
      <c r="H39" s="37">
        <f t="shared" si="4"/>
        <v>23068</v>
      </c>
      <c r="I39" s="37">
        <f t="shared" si="4"/>
        <v>-1090320</v>
      </c>
      <c r="J39" s="37">
        <f t="shared" si="4"/>
        <v>187962333</v>
      </c>
      <c r="K39" s="37">
        <f t="shared" si="4"/>
        <v>12745</v>
      </c>
      <c r="L39" s="37">
        <f t="shared" si="4"/>
        <v>12333</v>
      </c>
      <c r="M39" s="37">
        <f t="shared" si="4"/>
        <v>12745</v>
      </c>
      <c r="N39" s="37">
        <f t="shared" si="4"/>
        <v>37823</v>
      </c>
      <c r="O39" s="37">
        <f t="shared" si="4"/>
        <v>12745</v>
      </c>
      <c r="P39" s="37">
        <f t="shared" si="4"/>
        <v>11922</v>
      </c>
      <c r="Q39" s="37">
        <f t="shared" si="4"/>
        <v>12745</v>
      </c>
      <c r="R39" s="37">
        <f t="shared" si="4"/>
        <v>37412</v>
      </c>
      <c r="S39" s="37">
        <f t="shared" si="4"/>
        <v>-589821</v>
      </c>
      <c r="T39" s="37">
        <f t="shared" si="4"/>
        <v>-4063</v>
      </c>
      <c r="U39" s="37">
        <f t="shared" si="4"/>
        <v>8401</v>
      </c>
      <c r="V39" s="37">
        <f t="shared" si="4"/>
        <v>-585483</v>
      </c>
      <c r="W39" s="37">
        <f t="shared" si="4"/>
        <v>187452085</v>
      </c>
      <c r="X39" s="37">
        <f t="shared" si="4"/>
        <v>0</v>
      </c>
      <c r="Y39" s="37">
        <f t="shared" si="4"/>
        <v>187452085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2866075763</v>
      </c>
      <c r="H40" s="31">
        <f t="shared" si="5"/>
        <v>-110069122</v>
      </c>
      <c r="I40" s="31">
        <f t="shared" si="5"/>
        <v>192050967</v>
      </c>
      <c r="J40" s="31">
        <f t="shared" si="5"/>
        <v>2948057608</v>
      </c>
      <c r="K40" s="31">
        <f t="shared" si="5"/>
        <v>84786369</v>
      </c>
      <c r="L40" s="31">
        <f t="shared" si="5"/>
        <v>57223849</v>
      </c>
      <c r="M40" s="31">
        <f t="shared" si="5"/>
        <v>-60118728</v>
      </c>
      <c r="N40" s="31">
        <f t="shared" si="5"/>
        <v>81891490</v>
      </c>
      <c r="O40" s="31">
        <f t="shared" si="5"/>
        <v>47641074</v>
      </c>
      <c r="P40" s="31">
        <f t="shared" si="5"/>
        <v>22794562</v>
      </c>
      <c r="Q40" s="31">
        <f t="shared" si="5"/>
        <v>-13517374</v>
      </c>
      <c r="R40" s="31">
        <f t="shared" si="5"/>
        <v>56918262</v>
      </c>
      <c r="S40" s="31">
        <f t="shared" si="5"/>
        <v>514863198</v>
      </c>
      <c r="T40" s="31">
        <f t="shared" si="5"/>
        <v>136836038</v>
      </c>
      <c r="U40" s="31">
        <f t="shared" si="5"/>
        <v>80038862</v>
      </c>
      <c r="V40" s="31">
        <f t="shared" si="5"/>
        <v>731738098</v>
      </c>
      <c r="W40" s="31">
        <f t="shared" si="5"/>
        <v>3818605458</v>
      </c>
      <c r="X40" s="31">
        <f t="shared" si="5"/>
        <v>0</v>
      </c>
      <c r="Y40" s="31">
        <f t="shared" si="5"/>
        <v>3818605458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-309921537</v>
      </c>
      <c r="F42" s="45">
        <f t="shared" si="6"/>
        <v>84716765</v>
      </c>
      <c r="G42" s="45">
        <f t="shared" si="6"/>
        <v>1764766170</v>
      </c>
      <c r="H42" s="45">
        <f t="shared" si="6"/>
        <v>164130431</v>
      </c>
      <c r="I42" s="45">
        <f t="shared" si="6"/>
        <v>-95505726</v>
      </c>
      <c r="J42" s="45">
        <f t="shared" si="6"/>
        <v>1833390875</v>
      </c>
      <c r="K42" s="45">
        <f t="shared" si="6"/>
        <v>-31079402</v>
      </c>
      <c r="L42" s="45">
        <f t="shared" si="6"/>
        <v>24246978</v>
      </c>
      <c r="M42" s="45">
        <f t="shared" si="6"/>
        <v>99766436</v>
      </c>
      <c r="N42" s="45">
        <f t="shared" si="6"/>
        <v>92934012</v>
      </c>
      <c r="O42" s="45">
        <f t="shared" si="6"/>
        <v>26444522</v>
      </c>
      <c r="P42" s="45">
        <f t="shared" si="6"/>
        <v>68636583</v>
      </c>
      <c r="Q42" s="45">
        <f t="shared" si="6"/>
        <v>102508069</v>
      </c>
      <c r="R42" s="45">
        <f t="shared" si="6"/>
        <v>197589174</v>
      </c>
      <c r="S42" s="45">
        <f t="shared" si="6"/>
        <v>-401146632</v>
      </c>
      <c r="T42" s="45">
        <f t="shared" si="6"/>
        <v>-57431514</v>
      </c>
      <c r="U42" s="45">
        <f t="shared" si="6"/>
        <v>-83648904</v>
      </c>
      <c r="V42" s="45">
        <f t="shared" si="6"/>
        <v>-542227050</v>
      </c>
      <c r="W42" s="45">
        <f t="shared" si="6"/>
        <v>1581687011</v>
      </c>
      <c r="X42" s="45">
        <f t="shared" si="6"/>
        <v>84716765</v>
      </c>
      <c r="Y42" s="45">
        <f t="shared" si="6"/>
        <v>1496970246</v>
      </c>
      <c r="Z42" s="46">
        <f>+IF(X42&lt;&gt;0,+(Y42/X42)*100,0)</f>
        <v>1767.0295200719718</v>
      </c>
      <c r="AA42" s="47">
        <f>+AA25-AA40</f>
        <v>84716765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>
        <v>394638302</v>
      </c>
      <c r="G45" s="20">
        <v>1863196432</v>
      </c>
      <c r="H45" s="20"/>
      <c r="I45" s="20"/>
      <c r="J45" s="20">
        <v>1863196432</v>
      </c>
      <c r="K45" s="20"/>
      <c r="L45" s="20"/>
      <c r="M45" s="20"/>
      <c r="N45" s="20"/>
      <c r="O45" s="20">
        <v>7561882</v>
      </c>
      <c r="P45" s="20"/>
      <c r="Q45" s="20"/>
      <c r="R45" s="20">
        <v>7561882</v>
      </c>
      <c r="S45" s="20"/>
      <c r="T45" s="20"/>
      <c r="U45" s="20"/>
      <c r="V45" s="20"/>
      <c r="W45" s="20">
        <v>1870758314</v>
      </c>
      <c r="X45" s="20">
        <v>394638302</v>
      </c>
      <c r="Y45" s="20">
        <v>1476120012</v>
      </c>
      <c r="Z45" s="48">
        <v>374.04</v>
      </c>
      <c r="AA45" s="22">
        <v>394638302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394638302</v>
      </c>
      <c r="G48" s="53">
        <f t="shared" si="7"/>
        <v>1863196432</v>
      </c>
      <c r="H48" s="53">
        <f t="shared" si="7"/>
        <v>0</v>
      </c>
      <c r="I48" s="53">
        <f t="shared" si="7"/>
        <v>0</v>
      </c>
      <c r="J48" s="53">
        <f t="shared" si="7"/>
        <v>1863196432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7561882</v>
      </c>
      <c r="P48" s="53">
        <f t="shared" si="7"/>
        <v>0</v>
      </c>
      <c r="Q48" s="53">
        <f t="shared" si="7"/>
        <v>0</v>
      </c>
      <c r="R48" s="53">
        <f t="shared" si="7"/>
        <v>7561882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1870758314</v>
      </c>
      <c r="X48" s="53">
        <f t="shared" si="7"/>
        <v>394638302</v>
      </c>
      <c r="Y48" s="53">
        <f t="shared" si="7"/>
        <v>1476120012</v>
      </c>
      <c r="Z48" s="54">
        <f>+IF(X48&lt;&gt;0,+(Y48/X48)*100,0)</f>
        <v>374.0437774334433</v>
      </c>
      <c r="AA48" s="55">
        <f>SUM(AA45:AA47)</f>
        <v>394638302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189929621</v>
      </c>
      <c r="D6" s="18"/>
      <c r="E6" s="19">
        <v>107729302</v>
      </c>
      <c r="F6" s="20">
        <v>107729284</v>
      </c>
      <c r="G6" s="20">
        <v>106862577</v>
      </c>
      <c r="H6" s="20">
        <v>-20264054</v>
      </c>
      <c r="I6" s="20">
        <v>48732583</v>
      </c>
      <c r="J6" s="20">
        <v>135331106</v>
      </c>
      <c r="K6" s="20">
        <v>-10681513</v>
      </c>
      <c r="L6" s="20">
        <v>-17142156</v>
      </c>
      <c r="M6" s="20">
        <v>9265065</v>
      </c>
      <c r="N6" s="20">
        <v>-18558604</v>
      </c>
      <c r="O6" s="20">
        <v>35109779</v>
      </c>
      <c r="P6" s="20">
        <v>3673572</v>
      </c>
      <c r="Q6" s="20">
        <v>-103905753</v>
      </c>
      <c r="R6" s="20">
        <v>-65122402</v>
      </c>
      <c r="S6" s="20">
        <v>-8727858</v>
      </c>
      <c r="T6" s="20">
        <v>31642948</v>
      </c>
      <c r="U6" s="20"/>
      <c r="V6" s="20">
        <v>22915090</v>
      </c>
      <c r="W6" s="20">
        <v>74565190</v>
      </c>
      <c r="X6" s="20">
        <v>107729284</v>
      </c>
      <c r="Y6" s="20">
        <v>-33164094</v>
      </c>
      <c r="Z6" s="21">
        <v>-30.78</v>
      </c>
      <c r="AA6" s="22">
        <v>107729284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154000000</v>
      </c>
      <c r="H7" s="20">
        <v>5000000</v>
      </c>
      <c r="I7" s="20">
        <v>-35000000</v>
      </c>
      <c r="J7" s="20">
        <v>124000000</v>
      </c>
      <c r="K7" s="20">
        <v>-20000000</v>
      </c>
      <c r="L7" s="20">
        <v>-20000000</v>
      </c>
      <c r="M7" s="20">
        <v>45000000</v>
      </c>
      <c r="N7" s="20">
        <v>5000000</v>
      </c>
      <c r="O7" s="20">
        <v>-10000000</v>
      </c>
      <c r="P7" s="20">
        <v>-35000000</v>
      </c>
      <c r="Q7" s="20">
        <v>144000000</v>
      </c>
      <c r="R7" s="20">
        <v>99000000</v>
      </c>
      <c r="S7" s="20">
        <v>-15000000</v>
      </c>
      <c r="T7" s="20">
        <v>-70000000</v>
      </c>
      <c r="U7" s="20"/>
      <c r="V7" s="20">
        <v>-85000000</v>
      </c>
      <c r="W7" s="20">
        <v>143000000</v>
      </c>
      <c r="X7" s="20"/>
      <c r="Y7" s="20">
        <v>143000000</v>
      </c>
      <c r="Z7" s="21"/>
      <c r="AA7" s="22"/>
    </row>
    <row r="8" spans="1:27" ht="12.75">
      <c r="A8" s="23" t="s">
        <v>35</v>
      </c>
      <c r="B8" s="17"/>
      <c r="C8" s="18">
        <v>114730</v>
      </c>
      <c r="D8" s="18"/>
      <c r="E8" s="19">
        <v>3492750</v>
      </c>
      <c r="F8" s="20">
        <v>3492750</v>
      </c>
      <c r="G8" s="20">
        <v>3118409</v>
      </c>
      <c r="H8" s="20"/>
      <c r="I8" s="20"/>
      <c r="J8" s="20">
        <v>3118409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3118409</v>
      </c>
      <c r="X8" s="20">
        <v>3492750</v>
      </c>
      <c r="Y8" s="20">
        <v>-374341</v>
      </c>
      <c r="Z8" s="21">
        <v>-10.72</v>
      </c>
      <c r="AA8" s="22">
        <v>3492750</v>
      </c>
    </row>
    <row r="9" spans="1:27" ht="12.75">
      <c r="A9" s="23" t="s">
        <v>36</v>
      </c>
      <c r="B9" s="17"/>
      <c r="C9" s="18">
        <v>12973650</v>
      </c>
      <c r="D9" s="18"/>
      <c r="E9" s="19">
        <v>21928767</v>
      </c>
      <c r="F9" s="20">
        <v>21928767</v>
      </c>
      <c r="G9" s="20">
        <v>17803193</v>
      </c>
      <c r="H9" s="20">
        <v>-4027284</v>
      </c>
      <c r="I9" s="20">
        <v>2212232</v>
      </c>
      <c r="J9" s="20">
        <v>15988141</v>
      </c>
      <c r="K9" s="20">
        <v>-5226140</v>
      </c>
      <c r="L9" s="20">
        <v>-1312290</v>
      </c>
      <c r="M9" s="20">
        <v>2936826</v>
      </c>
      <c r="N9" s="20">
        <v>-3601604</v>
      </c>
      <c r="O9" s="20">
        <v>554065</v>
      </c>
      <c r="P9" s="20">
        <v>-1455177</v>
      </c>
      <c r="Q9" s="20">
        <v>1049082</v>
      </c>
      <c r="R9" s="20">
        <v>147970</v>
      </c>
      <c r="S9" s="20">
        <v>2535981</v>
      </c>
      <c r="T9" s="20">
        <v>2372369</v>
      </c>
      <c r="U9" s="20"/>
      <c r="V9" s="20">
        <v>4908350</v>
      </c>
      <c r="W9" s="20">
        <v>17442857</v>
      </c>
      <c r="X9" s="20">
        <v>21928767</v>
      </c>
      <c r="Y9" s="20">
        <v>-4485910</v>
      </c>
      <c r="Z9" s="21">
        <v>-20.46</v>
      </c>
      <c r="AA9" s="22">
        <v>21928767</v>
      </c>
    </row>
    <row r="10" spans="1:27" ht="12.75">
      <c r="A10" s="23" t="s">
        <v>37</v>
      </c>
      <c r="B10" s="17"/>
      <c r="C10" s="18">
        <v>1622307</v>
      </c>
      <c r="D10" s="18"/>
      <c r="E10" s="19">
        <v>1262960</v>
      </c>
      <c r="F10" s="20">
        <v>1262960</v>
      </c>
      <c r="G10" s="24">
        <v>1622307</v>
      </c>
      <c r="H10" s="24">
        <v>-3000</v>
      </c>
      <c r="I10" s="24">
        <v>7740</v>
      </c>
      <c r="J10" s="20">
        <v>1627047</v>
      </c>
      <c r="K10" s="24">
        <v>24927</v>
      </c>
      <c r="L10" s="24">
        <v>8758</v>
      </c>
      <c r="M10" s="20">
        <v>-10</v>
      </c>
      <c r="N10" s="24">
        <v>33675</v>
      </c>
      <c r="O10" s="24">
        <v>49230</v>
      </c>
      <c r="P10" s="24">
        <v>59790</v>
      </c>
      <c r="Q10" s="20">
        <v>342592</v>
      </c>
      <c r="R10" s="24">
        <v>451612</v>
      </c>
      <c r="S10" s="24"/>
      <c r="T10" s="20">
        <v>-41115</v>
      </c>
      <c r="U10" s="24"/>
      <c r="V10" s="24">
        <v>-41115</v>
      </c>
      <c r="W10" s="24">
        <v>2071219</v>
      </c>
      <c r="X10" s="20">
        <v>1262960</v>
      </c>
      <c r="Y10" s="24">
        <v>808259</v>
      </c>
      <c r="Z10" s="25">
        <v>64</v>
      </c>
      <c r="AA10" s="26">
        <v>1262960</v>
      </c>
    </row>
    <row r="11" spans="1:27" ht="12.75">
      <c r="A11" s="23" t="s">
        <v>38</v>
      </c>
      <c r="B11" s="17"/>
      <c r="C11" s="18">
        <v>154106190</v>
      </c>
      <c r="D11" s="18"/>
      <c r="E11" s="19">
        <v>81052857</v>
      </c>
      <c r="F11" s="20">
        <v>81052857</v>
      </c>
      <c r="G11" s="20">
        <v>154106190</v>
      </c>
      <c r="H11" s="20">
        <v>30000</v>
      </c>
      <c r="I11" s="20">
        <v>118856</v>
      </c>
      <c r="J11" s="20">
        <v>154255046</v>
      </c>
      <c r="K11" s="20">
        <v>16970</v>
      </c>
      <c r="L11" s="20">
        <v>202223</v>
      </c>
      <c r="M11" s="20">
        <v>35000</v>
      </c>
      <c r="N11" s="20">
        <v>254193</v>
      </c>
      <c r="O11" s="20"/>
      <c r="P11" s="20">
        <v>82500</v>
      </c>
      <c r="Q11" s="20">
        <v>87500</v>
      </c>
      <c r="R11" s="20">
        <v>170000</v>
      </c>
      <c r="S11" s="20"/>
      <c r="T11" s="20">
        <v>87450</v>
      </c>
      <c r="U11" s="20"/>
      <c r="V11" s="20">
        <v>87450</v>
      </c>
      <c r="W11" s="20">
        <v>154766689</v>
      </c>
      <c r="X11" s="20">
        <v>81052857</v>
      </c>
      <c r="Y11" s="20">
        <v>73713832</v>
      </c>
      <c r="Z11" s="21">
        <v>90.95</v>
      </c>
      <c r="AA11" s="22">
        <v>81052857</v>
      </c>
    </row>
    <row r="12" spans="1:27" ht="12.75">
      <c r="A12" s="27" t="s">
        <v>39</v>
      </c>
      <c r="B12" s="28"/>
      <c r="C12" s="29">
        <f aca="true" t="shared" si="0" ref="C12:Y12">SUM(C6:C11)</f>
        <v>358746498</v>
      </c>
      <c r="D12" s="29">
        <f>SUM(D6:D11)</f>
        <v>0</v>
      </c>
      <c r="E12" s="30">
        <f t="shared" si="0"/>
        <v>215466636</v>
      </c>
      <c r="F12" s="31">
        <f t="shared" si="0"/>
        <v>215466618</v>
      </c>
      <c r="G12" s="31">
        <f t="shared" si="0"/>
        <v>437512676</v>
      </c>
      <c r="H12" s="31">
        <f t="shared" si="0"/>
        <v>-19264338</v>
      </c>
      <c r="I12" s="31">
        <f t="shared" si="0"/>
        <v>16071411</v>
      </c>
      <c r="J12" s="31">
        <f t="shared" si="0"/>
        <v>434319749</v>
      </c>
      <c r="K12" s="31">
        <f t="shared" si="0"/>
        <v>-35865756</v>
      </c>
      <c r="L12" s="31">
        <f t="shared" si="0"/>
        <v>-38243465</v>
      </c>
      <c r="M12" s="31">
        <f t="shared" si="0"/>
        <v>57236881</v>
      </c>
      <c r="N12" s="31">
        <f t="shared" si="0"/>
        <v>-16872340</v>
      </c>
      <c r="O12" s="31">
        <f t="shared" si="0"/>
        <v>25713074</v>
      </c>
      <c r="P12" s="31">
        <f t="shared" si="0"/>
        <v>-32639315</v>
      </c>
      <c r="Q12" s="31">
        <f t="shared" si="0"/>
        <v>41573421</v>
      </c>
      <c r="R12" s="31">
        <f t="shared" si="0"/>
        <v>34647180</v>
      </c>
      <c r="S12" s="31">
        <f t="shared" si="0"/>
        <v>-21191877</v>
      </c>
      <c r="T12" s="31">
        <f t="shared" si="0"/>
        <v>-35938348</v>
      </c>
      <c r="U12" s="31">
        <f t="shared" si="0"/>
        <v>0</v>
      </c>
      <c r="V12" s="31">
        <f t="shared" si="0"/>
        <v>-57130225</v>
      </c>
      <c r="W12" s="31">
        <f t="shared" si="0"/>
        <v>394964364</v>
      </c>
      <c r="X12" s="31">
        <f t="shared" si="0"/>
        <v>215466618</v>
      </c>
      <c r="Y12" s="31">
        <f t="shared" si="0"/>
        <v>179497746</v>
      </c>
      <c r="Z12" s="32">
        <f>+IF(X12&lt;&gt;0,+(Y12/X12)*100,0)</f>
        <v>83.30652221960435</v>
      </c>
      <c r="AA12" s="33">
        <f>SUM(AA6:AA11)</f>
        <v>215466618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20350</v>
      </c>
      <c r="D15" s="18"/>
      <c r="E15" s="19">
        <v>20350</v>
      </c>
      <c r="F15" s="20">
        <v>20350</v>
      </c>
      <c r="G15" s="20">
        <v>20350</v>
      </c>
      <c r="H15" s="20"/>
      <c r="I15" s="20"/>
      <c r="J15" s="20">
        <v>20350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20350</v>
      </c>
      <c r="X15" s="20">
        <v>20350</v>
      </c>
      <c r="Y15" s="20"/>
      <c r="Z15" s="21"/>
      <c r="AA15" s="22">
        <v>20350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315613712</v>
      </c>
      <c r="D19" s="18"/>
      <c r="E19" s="19">
        <v>385861465</v>
      </c>
      <c r="F19" s="20">
        <v>382114453</v>
      </c>
      <c r="G19" s="20">
        <v>316421271</v>
      </c>
      <c r="H19" s="20">
        <v>2185601</v>
      </c>
      <c r="I19" s="20">
        <v>275731</v>
      </c>
      <c r="J19" s="20">
        <v>318882603</v>
      </c>
      <c r="K19" s="20">
        <v>154203</v>
      </c>
      <c r="L19" s="20">
        <v>3417973</v>
      </c>
      <c r="M19" s="20">
        <v>4584491</v>
      </c>
      <c r="N19" s="20">
        <v>8156667</v>
      </c>
      <c r="O19" s="20">
        <v>123730</v>
      </c>
      <c r="P19" s="20">
        <v>-11548106</v>
      </c>
      <c r="Q19" s="20">
        <v>791775</v>
      </c>
      <c r="R19" s="20">
        <v>-10632601</v>
      </c>
      <c r="S19" s="20">
        <v>353937</v>
      </c>
      <c r="T19" s="20">
        <v>251890</v>
      </c>
      <c r="U19" s="20"/>
      <c r="V19" s="20">
        <v>605827</v>
      </c>
      <c r="W19" s="20">
        <v>317012496</v>
      </c>
      <c r="X19" s="20">
        <v>382114453</v>
      </c>
      <c r="Y19" s="20">
        <v>-65101957</v>
      </c>
      <c r="Z19" s="21">
        <v>-17.04</v>
      </c>
      <c r="AA19" s="22">
        <v>382114453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115546</v>
      </c>
      <c r="D22" s="18"/>
      <c r="E22" s="19">
        <v>215134</v>
      </c>
      <c r="F22" s="20">
        <v>215134</v>
      </c>
      <c r="G22" s="20">
        <v>115546</v>
      </c>
      <c r="H22" s="20"/>
      <c r="I22" s="20"/>
      <c r="J22" s="20">
        <v>115546</v>
      </c>
      <c r="K22" s="20"/>
      <c r="L22" s="20"/>
      <c r="M22" s="20"/>
      <c r="N22" s="20"/>
      <c r="O22" s="20"/>
      <c r="P22" s="20">
        <v>-6822</v>
      </c>
      <c r="Q22" s="20"/>
      <c r="R22" s="20">
        <v>-6822</v>
      </c>
      <c r="S22" s="20"/>
      <c r="T22" s="20"/>
      <c r="U22" s="20"/>
      <c r="V22" s="20"/>
      <c r="W22" s="20">
        <v>108724</v>
      </c>
      <c r="X22" s="20">
        <v>215134</v>
      </c>
      <c r="Y22" s="20">
        <v>-106410</v>
      </c>
      <c r="Z22" s="21">
        <v>-49.46</v>
      </c>
      <c r="AA22" s="22">
        <v>215134</v>
      </c>
    </row>
    <row r="23" spans="1:27" ht="12.75">
      <c r="A23" s="23" t="s">
        <v>48</v>
      </c>
      <c r="B23" s="17"/>
      <c r="C23" s="18">
        <v>159250</v>
      </c>
      <c r="D23" s="18"/>
      <c r="E23" s="19">
        <v>159250</v>
      </c>
      <c r="F23" s="20">
        <v>159250</v>
      </c>
      <c r="G23" s="24">
        <v>159250</v>
      </c>
      <c r="H23" s="24"/>
      <c r="I23" s="24"/>
      <c r="J23" s="20">
        <v>159250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159250</v>
      </c>
      <c r="X23" s="20">
        <v>159250</v>
      </c>
      <c r="Y23" s="24"/>
      <c r="Z23" s="25"/>
      <c r="AA23" s="26">
        <v>159250</v>
      </c>
    </row>
    <row r="24" spans="1:27" ht="12.75">
      <c r="A24" s="27" t="s">
        <v>49</v>
      </c>
      <c r="B24" s="35"/>
      <c r="C24" s="29">
        <f aca="true" t="shared" si="1" ref="C24:Y24">SUM(C15:C23)</f>
        <v>315908858</v>
      </c>
      <c r="D24" s="29">
        <f>SUM(D15:D23)</f>
        <v>0</v>
      </c>
      <c r="E24" s="36">
        <f t="shared" si="1"/>
        <v>386256199</v>
      </c>
      <c r="F24" s="37">
        <f t="shared" si="1"/>
        <v>382509187</v>
      </c>
      <c r="G24" s="37">
        <f t="shared" si="1"/>
        <v>316716417</v>
      </c>
      <c r="H24" s="37">
        <f t="shared" si="1"/>
        <v>2185601</v>
      </c>
      <c r="I24" s="37">
        <f t="shared" si="1"/>
        <v>275731</v>
      </c>
      <c r="J24" s="37">
        <f t="shared" si="1"/>
        <v>319177749</v>
      </c>
      <c r="K24" s="37">
        <f t="shared" si="1"/>
        <v>154203</v>
      </c>
      <c r="L24" s="37">
        <f t="shared" si="1"/>
        <v>3417973</v>
      </c>
      <c r="M24" s="37">
        <f t="shared" si="1"/>
        <v>4584491</v>
      </c>
      <c r="N24" s="37">
        <f t="shared" si="1"/>
        <v>8156667</v>
      </c>
      <c r="O24" s="37">
        <f t="shared" si="1"/>
        <v>123730</v>
      </c>
      <c r="P24" s="37">
        <f t="shared" si="1"/>
        <v>-11554928</v>
      </c>
      <c r="Q24" s="37">
        <f t="shared" si="1"/>
        <v>791775</v>
      </c>
      <c r="R24" s="37">
        <f t="shared" si="1"/>
        <v>-10639423</v>
      </c>
      <c r="S24" s="37">
        <f t="shared" si="1"/>
        <v>353937</v>
      </c>
      <c r="T24" s="37">
        <f t="shared" si="1"/>
        <v>251890</v>
      </c>
      <c r="U24" s="37">
        <f t="shared" si="1"/>
        <v>0</v>
      </c>
      <c r="V24" s="37">
        <f t="shared" si="1"/>
        <v>605827</v>
      </c>
      <c r="W24" s="37">
        <f t="shared" si="1"/>
        <v>317300820</v>
      </c>
      <c r="X24" s="37">
        <f t="shared" si="1"/>
        <v>382509187</v>
      </c>
      <c r="Y24" s="37">
        <f t="shared" si="1"/>
        <v>-65208367</v>
      </c>
      <c r="Z24" s="38">
        <f>+IF(X24&lt;&gt;0,+(Y24/X24)*100,0)</f>
        <v>-17.04752963227521</v>
      </c>
      <c r="AA24" s="39">
        <f>SUM(AA15:AA23)</f>
        <v>382509187</v>
      </c>
    </row>
    <row r="25" spans="1:27" ht="12.75">
      <c r="A25" s="27" t="s">
        <v>50</v>
      </c>
      <c r="B25" s="28"/>
      <c r="C25" s="29">
        <f aca="true" t="shared" si="2" ref="C25:Y25">+C12+C24</f>
        <v>674655356</v>
      </c>
      <c r="D25" s="29">
        <f>+D12+D24</f>
        <v>0</v>
      </c>
      <c r="E25" s="30">
        <f t="shared" si="2"/>
        <v>601722835</v>
      </c>
      <c r="F25" s="31">
        <f t="shared" si="2"/>
        <v>597975805</v>
      </c>
      <c r="G25" s="31">
        <f t="shared" si="2"/>
        <v>754229093</v>
      </c>
      <c r="H25" s="31">
        <f t="shared" si="2"/>
        <v>-17078737</v>
      </c>
      <c r="I25" s="31">
        <f t="shared" si="2"/>
        <v>16347142</v>
      </c>
      <c r="J25" s="31">
        <f t="shared" si="2"/>
        <v>753497498</v>
      </c>
      <c r="K25" s="31">
        <f t="shared" si="2"/>
        <v>-35711553</v>
      </c>
      <c r="L25" s="31">
        <f t="shared" si="2"/>
        <v>-34825492</v>
      </c>
      <c r="M25" s="31">
        <f t="shared" si="2"/>
        <v>61821372</v>
      </c>
      <c r="N25" s="31">
        <f t="shared" si="2"/>
        <v>-8715673</v>
      </c>
      <c r="O25" s="31">
        <f t="shared" si="2"/>
        <v>25836804</v>
      </c>
      <c r="P25" s="31">
        <f t="shared" si="2"/>
        <v>-44194243</v>
      </c>
      <c r="Q25" s="31">
        <f t="shared" si="2"/>
        <v>42365196</v>
      </c>
      <c r="R25" s="31">
        <f t="shared" si="2"/>
        <v>24007757</v>
      </c>
      <c r="S25" s="31">
        <f t="shared" si="2"/>
        <v>-20837940</v>
      </c>
      <c r="T25" s="31">
        <f t="shared" si="2"/>
        <v>-35686458</v>
      </c>
      <c r="U25" s="31">
        <f t="shared" si="2"/>
        <v>0</v>
      </c>
      <c r="V25" s="31">
        <f t="shared" si="2"/>
        <v>-56524398</v>
      </c>
      <c r="W25" s="31">
        <f t="shared" si="2"/>
        <v>712265184</v>
      </c>
      <c r="X25" s="31">
        <f t="shared" si="2"/>
        <v>597975805</v>
      </c>
      <c r="Y25" s="31">
        <f t="shared" si="2"/>
        <v>114289379</v>
      </c>
      <c r="Z25" s="32">
        <f>+IF(X25&lt;&gt;0,+(Y25/X25)*100,0)</f>
        <v>19.112709585298354</v>
      </c>
      <c r="AA25" s="33">
        <f>+AA12+AA24</f>
        <v>597975805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21140</v>
      </c>
      <c r="D31" s="18"/>
      <c r="E31" s="19"/>
      <c r="F31" s="20"/>
      <c r="G31" s="20">
        <v>21140</v>
      </c>
      <c r="H31" s="20">
        <v>2300</v>
      </c>
      <c r="I31" s="20">
        <v>2350</v>
      </c>
      <c r="J31" s="20">
        <v>25790</v>
      </c>
      <c r="K31" s="20">
        <v>15087</v>
      </c>
      <c r="L31" s="20">
        <v>1854</v>
      </c>
      <c r="M31" s="20">
        <v>2150</v>
      </c>
      <c r="N31" s="20">
        <v>19091</v>
      </c>
      <c r="O31" s="20">
        <v>-1000</v>
      </c>
      <c r="P31" s="20">
        <v>2854</v>
      </c>
      <c r="Q31" s="20"/>
      <c r="R31" s="20">
        <v>1854</v>
      </c>
      <c r="S31" s="20"/>
      <c r="T31" s="20"/>
      <c r="U31" s="20"/>
      <c r="V31" s="20"/>
      <c r="W31" s="20">
        <v>46735</v>
      </c>
      <c r="X31" s="20"/>
      <c r="Y31" s="20">
        <v>46735</v>
      </c>
      <c r="Z31" s="21"/>
      <c r="AA31" s="22"/>
    </row>
    <row r="32" spans="1:27" ht="12.75">
      <c r="A32" s="23" t="s">
        <v>56</v>
      </c>
      <c r="B32" s="17"/>
      <c r="C32" s="18">
        <v>98497073</v>
      </c>
      <c r="D32" s="18"/>
      <c r="E32" s="19">
        <v>135110676</v>
      </c>
      <c r="F32" s="20">
        <v>135110676</v>
      </c>
      <c r="G32" s="20">
        <v>54260294</v>
      </c>
      <c r="H32" s="20">
        <v>-11961001</v>
      </c>
      <c r="I32" s="20">
        <v>23985795</v>
      </c>
      <c r="J32" s="20">
        <v>66285088</v>
      </c>
      <c r="K32" s="20">
        <v>15680751</v>
      </c>
      <c r="L32" s="20">
        <v>-26264383</v>
      </c>
      <c r="M32" s="20">
        <v>-7149036</v>
      </c>
      <c r="N32" s="20">
        <v>-17732668</v>
      </c>
      <c r="O32" s="20">
        <v>27367148</v>
      </c>
      <c r="P32" s="20">
        <v>-6667875</v>
      </c>
      <c r="Q32" s="20">
        <v>8348528</v>
      </c>
      <c r="R32" s="20">
        <v>29047801</v>
      </c>
      <c r="S32" s="20">
        <v>-16702525</v>
      </c>
      <c r="T32" s="20">
        <v>9542555</v>
      </c>
      <c r="U32" s="20"/>
      <c r="V32" s="20">
        <v>-7159970</v>
      </c>
      <c r="W32" s="20">
        <v>70440251</v>
      </c>
      <c r="X32" s="20">
        <v>135110676</v>
      </c>
      <c r="Y32" s="20">
        <v>-64670425</v>
      </c>
      <c r="Z32" s="21">
        <v>-47.86</v>
      </c>
      <c r="AA32" s="22">
        <v>135110676</v>
      </c>
    </row>
    <row r="33" spans="1:27" ht="12.75">
      <c r="A33" s="23" t="s">
        <v>57</v>
      </c>
      <c r="B33" s="17"/>
      <c r="C33" s="18">
        <v>3363966</v>
      </c>
      <c r="D33" s="18"/>
      <c r="E33" s="19">
        <v>971662</v>
      </c>
      <c r="F33" s="20">
        <v>971662</v>
      </c>
      <c r="G33" s="20">
        <v>3363966</v>
      </c>
      <c r="H33" s="20"/>
      <c r="I33" s="20"/>
      <c r="J33" s="20">
        <v>3363966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3363966</v>
      </c>
      <c r="X33" s="20">
        <v>971662</v>
      </c>
      <c r="Y33" s="20">
        <v>2392304</v>
      </c>
      <c r="Z33" s="21">
        <v>246.21</v>
      </c>
      <c r="AA33" s="22">
        <v>971662</v>
      </c>
    </row>
    <row r="34" spans="1:27" ht="12.75">
      <c r="A34" s="27" t="s">
        <v>58</v>
      </c>
      <c r="B34" s="28"/>
      <c r="C34" s="29">
        <f aca="true" t="shared" si="3" ref="C34:Y34">SUM(C29:C33)</f>
        <v>101882179</v>
      </c>
      <c r="D34" s="29">
        <f>SUM(D29:D33)</f>
        <v>0</v>
      </c>
      <c r="E34" s="30">
        <f t="shared" si="3"/>
        <v>136082338</v>
      </c>
      <c r="F34" s="31">
        <f t="shared" si="3"/>
        <v>136082338</v>
      </c>
      <c r="G34" s="31">
        <f t="shared" si="3"/>
        <v>57645400</v>
      </c>
      <c r="H34" s="31">
        <f t="shared" si="3"/>
        <v>-11958701</v>
      </c>
      <c r="I34" s="31">
        <f t="shared" si="3"/>
        <v>23988145</v>
      </c>
      <c r="J34" s="31">
        <f t="shared" si="3"/>
        <v>69674844</v>
      </c>
      <c r="K34" s="31">
        <f t="shared" si="3"/>
        <v>15695838</v>
      </c>
      <c r="L34" s="31">
        <f t="shared" si="3"/>
        <v>-26262529</v>
      </c>
      <c r="M34" s="31">
        <f t="shared" si="3"/>
        <v>-7146886</v>
      </c>
      <c r="N34" s="31">
        <f t="shared" si="3"/>
        <v>-17713577</v>
      </c>
      <c r="O34" s="31">
        <f t="shared" si="3"/>
        <v>27366148</v>
      </c>
      <c r="P34" s="31">
        <f t="shared" si="3"/>
        <v>-6665021</v>
      </c>
      <c r="Q34" s="31">
        <f t="shared" si="3"/>
        <v>8348528</v>
      </c>
      <c r="R34" s="31">
        <f t="shared" si="3"/>
        <v>29049655</v>
      </c>
      <c r="S34" s="31">
        <f t="shared" si="3"/>
        <v>-16702525</v>
      </c>
      <c r="T34" s="31">
        <f t="shared" si="3"/>
        <v>9542555</v>
      </c>
      <c r="U34" s="31">
        <f t="shared" si="3"/>
        <v>0</v>
      </c>
      <c r="V34" s="31">
        <f t="shared" si="3"/>
        <v>-7159970</v>
      </c>
      <c r="W34" s="31">
        <f t="shared" si="3"/>
        <v>73850952</v>
      </c>
      <c r="X34" s="31">
        <f t="shared" si="3"/>
        <v>136082338</v>
      </c>
      <c r="Y34" s="31">
        <f t="shared" si="3"/>
        <v>-62231386</v>
      </c>
      <c r="Z34" s="32">
        <f>+IF(X34&lt;&gt;0,+(Y34/X34)*100,0)</f>
        <v>-45.73068549130895</v>
      </c>
      <c r="AA34" s="33">
        <f>SUM(AA29:AA33)</f>
        <v>136082338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1361803</v>
      </c>
      <c r="D37" s="18"/>
      <c r="E37" s="19">
        <v>2498121</v>
      </c>
      <c r="F37" s="20">
        <v>2498121</v>
      </c>
      <c r="G37" s="20">
        <v>1361803</v>
      </c>
      <c r="H37" s="20"/>
      <c r="I37" s="20"/>
      <c r="J37" s="20">
        <v>1361803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1361803</v>
      </c>
      <c r="X37" s="20">
        <v>2498121</v>
      </c>
      <c r="Y37" s="20">
        <v>-1136318</v>
      </c>
      <c r="Z37" s="21">
        <v>-45.49</v>
      </c>
      <c r="AA37" s="22">
        <v>2498121</v>
      </c>
    </row>
    <row r="38" spans="1:27" ht="12.75">
      <c r="A38" s="23" t="s">
        <v>57</v>
      </c>
      <c r="B38" s="17"/>
      <c r="C38" s="18">
        <v>2725833</v>
      </c>
      <c r="D38" s="18"/>
      <c r="E38" s="19">
        <v>2015669</v>
      </c>
      <c r="F38" s="20">
        <v>2015669</v>
      </c>
      <c r="G38" s="20">
        <v>2725833</v>
      </c>
      <c r="H38" s="20"/>
      <c r="I38" s="20"/>
      <c r="J38" s="20">
        <v>2725833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2725833</v>
      </c>
      <c r="X38" s="20">
        <v>2015669</v>
      </c>
      <c r="Y38" s="20">
        <v>710164</v>
      </c>
      <c r="Z38" s="21">
        <v>35.23</v>
      </c>
      <c r="AA38" s="22">
        <v>2015669</v>
      </c>
    </row>
    <row r="39" spans="1:27" ht="12.75">
      <c r="A39" s="27" t="s">
        <v>61</v>
      </c>
      <c r="B39" s="35"/>
      <c r="C39" s="29">
        <f aca="true" t="shared" si="4" ref="C39:Y39">SUM(C37:C38)</f>
        <v>4087636</v>
      </c>
      <c r="D39" s="29">
        <f>SUM(D37:D38)</f>
        <v>0</v>
      </c>
      <c r="E39" s="36">
        <f t="shared" si="4"/>
        <v>4513790</v>
      </c>
      <c r="F39" s="37">
        <f t="shared" si="4"/>
        <v>4513790</v>
      </c>
      <c r="G39" s="37">
        <f t="shared" si="4"/>
        <v>4087636</v>
      </c>
      <c r="H39" s="37">
        <f t="shared" si="4"/>
        <v>0</v>
      </c>
      <c r="I39" s="37">
        <f t="shared" si="4"/>
        <v>0</v>
      </c>
      <c r="J39" s="37">
        <f t="shared" si="4"/>
        <v>4087636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4087636</v>
      </c>
      <c r="X39" s="37">
        <f t="shared" si="4"/>
        <v>4513790</v>
      </c>
      <c r="Y39" s="37">
        <f t="shared" si="4"/>
        <v>-426154</v>
      </c>
      <c r="Z39" s="38">
        <f>+IF(X39&lt;&gt;0,+(Y39/X39)*100,0)</f>
        <v>-9.441156987808471</v>
      </c>
      <c r="AA39" s="39">
        <f>SUM(AA37:AA38)</f>
        <v>4513790</v>
      </c>
    </row>
    <row r="40" spans="1:27" ht="12.75">
      <c r="A40" s="27" t="s">
        <v>62</v>
      </c>
      <c r="B40" s="28"/>
      <c r="C40" s="29">
        <f aca="true" t="shared" si="5" ref="C40:Y40">+C34+C39</f>
        <v>105969815</v>
      </c>
      <c r="D40" s="29">
        <f>+D34+D39</f>
        <v>0</v>
      </c>
      <c r="E40" s="30">
        <f t="shared" si="5"/>
        <v>140596128</v>
      </c>
      <c r="F40" s="31">
        <f t="shared" si="5"/>
        <v>140596128</v>
      </c>
      <c r="G40" s="31">
        <f t="shared" si="5"/>
        <v>61733036</v>
      </c>
      <c r="H40" s="31">
        <f t="shared" si="5"/>
        <v>-11958701</v>
      </c>
      <c r="I40" s="31">
        <f t="shared" si="5"/>
        <v>23988145</v>
      </c>
      <c r="J40" s="31">
        <f t="shared" si="5"/>
        <v>73762480</v>
      </c>
      <c r="K40" s="31">
        <f t="shared" si="5"/>
        <v>15695838</v>
      </c>
      <c r="L40" s="31">
        <f t="shared" si="5"/>
        <v>-26262529</v>
      </c>
      <c r="M40" s="31">
        <f t="shared" si="5"/>
        <v>-7146886</v>
      </c>
      <c r="N40" s="31">
        <f t="shared" si="5"/>
        <v>-17713577</v>
      </c>
      <c r="O40" s="31">
        <f t="shared" si="5"/>
        <v>27366148</v>
      </c>
      <c r="P40" s="31">
        <f t="shared" si="5"/>
        <v>-6665021</v>
      </c>
      <c r="Q40" s="31">
        <f t="shared" si="5"/>
        <v>8348528</v>
      </c>
      <c r="R40" s="31">
        <f t="shared" si="5"/>
        <v>29049655</v>
      </c>
      <c r="S40" s="31">
        <f t="shared" si="5"/>
        <v>-16702525</v>
      </c>
      <c r="T40" s="31">
        <f t="shared" si="5"/>
        <v>9542555</v>
      </c>
      <c r="U40" s="31">
        <f t="shared" si="5"/>
        <v>0</v>
      </c>
      <c r="V40" s="31">
        <f t="shared" si="5"/>
        <v>-7159970</v>
      </c>
      <c r="W40" s="31">
        <f t="shared" si="5"/>
        <v>77938588</v>
      </c>
      <c r="X40" s="31">
        <f t="shared" si="5"/>
        <v>140596128</v>
      </c>
      <c r="Y40" s="31">
        <f t="shared" si="5"/>
        <v>-62657540</v>
      </c>
      <c r="Z40" s="32">
        <f>+IF(X40&lt;&gt;0,+(Y40/X40)*100,0)</f>
        <v>-44.56562274602612</v>
      </c>
      <c r="AA40" s="33">
        <f>+AA34+AA39</f>
        <v>140596128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568685541</v>
      </c>
      <c r="D42" s="43">
        <f>+D25-D40</f>
        <v>0</v>
      </c>
      <c r="E42" s="44">
        <f t="shared" si="6"/>
        <v>461126707</v>
      </c>
      <c r="F42" s="45">
        <f t="shared" si="6"/>
        <v>457379677</v>
      </c>
      <c r="G42" s="45">
        <f t="shared" si="6"/>
        <v>692496057</v>
      </c>
      <c r="H42" s="45">
        <f t="shared" si="6"/>
        <v>-5120036</v>
      </c>
      <c r="I42" s="45">
        <f t="shared" si="6"/>
        <v>-7641003</v>
      </c>
      <c r="J42" s="45">
        <f t="shared" si="6"/>
        <v>679735018</v>
      </c>
      <c r="K42" s="45">
        <f t="shared" si="6"/>
        <v>-51407391</v>
      </c>
      <c r="L42" s="45">
        <f t="shared" si="6"/>
        <v>-8562963</v>
      </c>
      <c r="M42" s="45">
        <f t="shared" si="6"/>
        <v>68968258</v>
      </c>
      <c r="N42" s="45">
        <f t="shared" si="6"/>
        <v>8997904</v>
      </c>
      <c r="O42" s="45">
        <f t="shared" si="6"/>
        <v>-1529344</v>
      </c>
      <c r="P42" s="45">
        <f t="shared" si="6"/>
        <v>-37529222</v>
      </c>
      <c r="Q42" s="45">
        <f t="shared" si="6"/>
        <v>34016668</v>
      </c>
      <c r="R42" s="45">
        <f t="shared" si="6"/>
        <v>-5041898</v>
      </c>
      <c r="S42" s="45">
        <f t="shared" si="6"/>
        <v>-4135415</v>
      </c>
      <c r="T42" s="45">
        <f t="shared" si="6"/>
        <v>-45229013</v>
      </c>
      <c r="U42" s="45">
        <f t="shared" si="6"/>
        <v>0</v>
      </c>
      <c r="V42" s="45">
        <f t="shared" si="6"/>
        <v>-49364428</v>
      </c>
      <c r="W42" s="45">
        <f t="shared" si="6"/>
        <v>634326596</v>
      </c>
      <c r="X42" s="45">
        <f t="shared" si="6"/>
        <v>457379677</v>
      </c>
      <c r="Y42" s="45">
        <f t="shared" si="6"/>
        <v>176946919</v>
      </c>
      <c r="Z42" s="46">
        <f>+IF(X42&lt;&gt;0,+(Y42/X42)*100,0)</f>
        <v>38.68709693456712</v>
      </c>
      <c r="AA42" s="47">
        <f>+AA25-AA40</f>
        <v>457379677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481998771</v>
      </c>
      <c r="D45" s="18"/>
      <c r="E45" s="19">
        <v>461126713</v>
      </c>
      <c r="F45" s="20">
        <v>461126713</v>
      </c>
      <c r="G45" s="20">
        <v>572172791</v>
      </c>
      <c r="H45" s="20"/>
      <c r="I45" s="20"/>
      <c r="J45" s="20">
        <v>572172791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572172791</v>
      </c>
      <c r="X45" s="20">
        <v>461126713</v>
      </c>
      <c r="Y45" s="20">
        <v>111046078</v>
      </c>
      <c r="Z45" s="48">
        <v>24.08</v>
      </c>
      <c r="AA45" s="22">
        <v>461126713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481998771</v>
      </c>
      <c r="D48" s="51">
        <f>SUM(D45:D47)</f>
        <v>0</v>
      </c>
      <c r="E48" s="52">
        <f t="shared" si="7"/>
        <v>461126713</v>
      </c>
      <c r="F48" s="53">
        <f t="shared" si="7"/>
        <v>461126713</v>
      </c>
      <c r="G48" s="53">
        <f t="shared" si="7"/>
        <v>572172791</v>
      </c>
      <c r="H48" s="53">
        <f t="shared" si="7"/>
        <v>0</v>
      </c>
      <c r="I48" s="53">
        <f t="shared" si="7"/>
        <v>0</v>
      </c>
      <c r="J48" s="53">
        <f t="shared" si="7"/>
        <v>572172791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572172791</v>
      </c>
      <c r="X48" s="53">
        <f t="shared" si="7"/>
        <v>461126713</v>
      </c>
      <c r="Y48" s="53">
        <f t="shared" si="7"/>
        <v>111046078</v>
      </c>
      <c r="Z48" s="54">
        <f>+IF(X48&lt;&gt;0,+(Y48/X48)*100,0)</f>
        <v>24.081467169307107</v>
      </c>
      <c r="AA48" s="55">
        <f>SUM(AA45:AA47)</f>
        <v>461126713</v>
      </c>
    </row>
    <row r="49" spans="1:27" ht="12.7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2020-08-02T16:27:35Z</dcterms:created>
  <dcterms:modified xsi:type="dcterms:W3CDTF">2020-08-02T16:28:43Z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